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CASH REPORT (CPR &amp; SLCI) 2021\"/>
    </mc:Choice>
  </mc:AlternateContent>
  <bookViews>
    <workbookView xWindow="3855" yWindow="3855" windowWidth="21600" windowHeight="11385"/>
  </bookViews>
  <sheets>
    <sheet name="Jan" sheetId="1" r:id="rId1"/>
    <sheet name="Feb" sheetId="2" r:id="rId2"/>
    <sheet name="Mar" sheetId="3" r:id="rId3"/>
    <sheet name="Q1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Feb!$H$1:$I$1</definedName>
    <definedName name="a" localSheetId="1">[1]NCA_NTA!#REF!</definedName>
    <definedName name="a" localSheetId="0">[1]NCA_NTA!#REF!</definedName>
    <definedName name="a" localSheetId="2">[1]NCA_NTA!#REF!</definedName>
    <definedName name="a">[1]NCA_NTA!#REF!</definedName>
    <definedName name="DayOneDSWD">[2]Cover!$C$8</definedName>
    <definedName name="Excel_BuiltIn_Print_Area_6" localSheetId="1">[1]NCA_NTA!#REF!</definedName>
    <definedName name="Excel_BuiltIn_Print_Area_6" localSheetId="0">[1]NCA_NTA!#REF!</definedName>
    <definedName name="Excel_BuiltIn_Print_Area_6" localSheetId="2">[1]NCA_NTA!#REF!</definedName>
    <definedName name="Excel_BuiltIn_Print_Area_6">[1]NCA_NTA!#REF!</definedName>
    <definedName name="F170.BCDA" localSheetId="1">[1]NCA_NTA!#REF!</definedName>
    <definedName name="F170.BCDA" localSheetId="0">[1]NCA_NTA!#REF!</definedName>
    <definedName name="F170.BCDA" localSheetId="2">[1]NCA_NTA!#REF!</definedName>
    <definedName name="F170.BCDA">[1]NCA_NTA!#REF!</definedName>
    <definedName name="k" localSheetId="1">[3]NCA_NTA!#REF!</definedName>
    <definedName name="k" localSheetId="0">[3]NCA_NTA!#REF!</definedName>
    <definedName name="k" localSheetId="2">[3]NCA_NTA!#REF!</definedName>
    <definedName name="k">[3]NCA_NTA!#REF!</definedName>
    <definedName name="n" localSheetId="1">[1]NCA_NTA!#REF!</definedName>
    <definedName name="n" localSheetId="0">[1]NCA_NTA!#REF!</definedName>
    <definedName name="n" localSheetId="2">[1]NCA_NTA!#REF!</definedName>
    <definedName name="n">[1]NCA_NTA!#REF!</definedName>
    <definedName name="NOVEMBER" localSheetId="1">[1]NCA_NTA!#REF!</definedName>
    <definedName name="NOVEMBER" localSheetId="0">[1]NCA_NTA!#REF!</definedName>
    <definedName name="NOVEMBER" localSheetId="2">[1]NCA_NTA!#REF!</definedName>
    <definedName name="NOVEMBER">[1]NCA_NTA!#REF!</definedName>
    <definedName name="_xlnm.Print_Area" localSheetId="1">Feb!$A$1:$T$347</definedName>
    <definedName name="_xlnm.Print_Area" localSheetId="0">Jan!$A$1:$T$346</definedName>
    <definedName name="_xlnm.Print_Area" localSheetId="2">Mar!$A$1:$T$351</definedName>
    <definedName name="_xlnm.Print_Area" localSheetId="3">'Q1'!$A$1:$O$351</definedName>
    <definedName name="_xlnm.Print_Titles" localSheetId="1">Feb!$7:$9</definedName>
    <definedName name="_xlnm.Print_Titles" localSheetId="0">Jan!$7:$9</definedName>
    <definedName name="_xlnm.Print_Titles" localSheetId="2">Mar!$7:$9</definedName>
  </definedNames>
  <calcPr calcId="181029" calcOnSave="0"/>
</workbook>
</file>

<file path=xl/calcChain.xml><?xml version="1.0" encoding="utf-8"?>
<calcChain xmlns="http://schemas.openxmlformats.org/spreadsheetml/2006/main">
  <c r="G231" i="1" l="1"/>
  <c r="E179" i="1" l="1"/>
  <c r="D105" i="1" l="1"/>
  <c r="D74" i="1"/>
  <c r="M255" i="2" l="1"/>
  <c r="G84" i="3" l="1"/>
  <c r="E84" i="3" l="1"/>
  <c r="M79" i="4"/>
  <c r="F79" i="4"/>
  <c r="H79" i="4" s="1"/>
  <c r="K77" i="4"/>
  <c r="M77" i="4" s="1"/>
  <c r="J77" i="4"/>
  <c r="G77" i="4"/>
  <c r="E77" i="4"/>
  <c r="C77" i="4"/>
  <c r="M79" i="3"/>
  <c r="M77" i="3" s="1"/>
  <c r="F79" i="3"/>
  <c r="I79" i="3" s="1"/>
  <c r="K77" i="3"/>
  <c r="J77" i="3"/>
  <c r="G77" i="3"/>
  <c r="E77" i="3"/>
  <c r="C77" i="3"/>
  <c r="F77" i="4" l="1"/>
  <c r="H77" i="4" s="1"/>
  <c r="N79" i="3"/>
  <c r="N77" i="3" s="1"/>
  <c r="F77" i="3"/>
  <c r="O79" i="3"/>
  <c r="O77" i="3" s="1"/>
  <c r="H79" i="3"/>
  <c r="H77" i="3" s="1"/>
  <c r="I77" i="4"/>
  <c r="N77" i="4"/>
  <c r="I77" i="3"/>
  <c r="I79" i="4"/>
  <c r="O79" i="4"/>
  <c r="O77" i="4" s="1"/>
  <c r="N79" i="4"/>
  <c r="J118" i="2" l="1"/>
  <c r="J171" i="1" l="1"/>
  <c r="F103" i="3" l="1"/>
  <c r="J250" i="2" l="1"/>
  <c r="J251" i="2"/>
  <c r="G12" i="2"/>
  <c r="J249" i="2" l="1"/>
  <c r="J79" i="1" l="1"/>
  <c r="J169" i="1"/>
  <c r="J77" i="1" l="1"/>
  <c r="M276" i="3"/>
  <c r="D276" i="3"/>
  <c r="D275" i="3"/>
  <c r="D274" i="3"/>
  <c r="D273" i="3"/>
  <c r="D271" i="2"/>
  <c r="D270" i="2"/>
  <c r="D269" i="2"/>
  <c r="D268" i="2"/>
  <c r="D271" i="1"/>
  <c r="D270" i="1"/>
  <c r="D269" i="1"/>
  <c r="D268" i="1"/>
  <c r="R271" i="2"/>
  <c r="R270" i="2"/>
  <c r="R269" i="2"/>
  <c r="R268" i="2"/>
  <c r="R247" i="2"/>
  <c r="R246" i="2"/>
  <c r="R245" i="2"/>
  <c r="R242" i="2"/>
  <c r="R241" i="2"/>
  <c r="R240" i="2"/>
  <c r="R227" i="2"/>
  <c r="R226" i="2"/>
  <c r="R225" i="2"/>
  <c r="R212" i="2"/>
  <c r="R211" i="2"/>
  <c r="R210" i="2"/>
  <c r="R207" i="2"/>
  <c r="R206" i="2"/>
  <c r="R205" i="2"/>
  <c r="R201" i="2"/>
  <c r="R200" i="2"/>
  <c r="R199" i="2"/>
  <c r="R195" i="2"/>
  <c r="R194" i="2"/>
  <c r="R193" i="2"/>
  <c r="R190" i="2"/>
  <c r="R189" i="2"/>
  <c r="R188" i="2"/>
  <c r="R185" i="2"/>
  <c r="R184" i="2"/>
  <c r="R183" i="2"/>
  <c r="R180" i="2"/>
  <c r="R179" i="2"/>
  <c r="R178" i="2"/>
  <c r="R167" i="2"/>
  <c r="R166" i="2"/>
  <c r="R165" i="2"/>
  <c r="R162" i="2"/>
  <c r="R161" i="2"/>
  <c r="R160" i="2"/>
  <c r="R157" i="2"/>
  <c r="R156" i="2"/>
  <c r="R155" i="2"/>
  <c r="R152" i="2"/>
  <c r="R151" i="2"/>
  <c r="R150" i="2"/>
  <c r="R145" i="2"/>
  <c r="R144" i="2"/>
  <c r="R143" i="2"/>
  <c r="R140" i="2"/>
  <c r="R139" i="2"/>
  <c r="R138" i="2"/>
  <c r="R134" i="2"/>
  <c r="R133" i="2"/>
  <c r="R132" i="2"/>
  <c r="R126" i="2"/>
  <c r="R125" i="2"/>
  <c r="R124" i="2"/>
  <c r="R121" i="2"/>
  <c r="R120" i="2"/>
  <c r="R119" i="2"/>
  <c r="R113" i="2"/>
  <c r="R112" i="2"/>
  <c r="R111" i="2"/>
  <c r="R107" i="2"/>
  <c r="R106" i="2"/>
  <c r="R105" i="2"/>
  <c r="R104" i="2"/>
  <c r="R99" i="2"/>
  <c r="R98" i="2"/>
  <c r="R97" i="2"/>
  <c r="R92" i="2"/>
  <c r="R91" i="2"/>
  <c r="R90" i="2"/>
  <c r="R75" i="2"/>
  <c r="R74" i="2"/>
  <c r="R73" i="2"/>
  <c r="R70" i="2"/>
  <c r="R69" i="2"/>
  <c r="R68" i="2"/>
  <c r="R67" i="2"/>
  <c r="R54" i="2"/>
  <c r="R53" i="2"/>
  <c r="R52" i="2"/>
  <c r="R47" i="2"/>
  <c r="R46" i="2"/>
  <c r="R45" i="2"/>
  <c r="R42" i="2"/>
  <c r="R41" i="2"/>
  <c r="R40" i="2"/>
  <c r="R37" i="2"/>
  <c r="R36" i="2"/>
  <c r="R35" i="2"/>
  <c r="R32" i="2"/>
  <c r="R31" i="2"/>
  <c r="R30" i="2"/>
  <c r="R20" i="2"/>
  <c r="R19" i="2"/>
  <c r="R18" i="2"/>
  <c r="R15" i="2"/>
  <c r="R14" i="2"/>
  <c r="R13" i="2"/>
  <c r="R271" i="1"/>
  <c r="Q271" i="1"/>
  <c r="R270" i="1"/>
  <c r="Q270" i="1"/>
  <c r="R269" i="1"/>
  <c r="Q269" i="1"/>
  <c r="R268" i="1"/>
  <c r="Q268" i="1"/>
  <c r="R247" i="1"/>
  <c r="Q247" i="1"/>
  <c r="R246" i="1"/>
  <c r="Q246" i="1"/>
  <c r="R245" i="1"/>
  <c r="Q245" i="1"/>
  <c r="R242" i="1"/>
  <c r="Q242" i="1"/>
  <c r="R227" i="1"/>
  <c r="Q227" i="1"/>
  <c r="R226" i="1"/>
  <c r="Q226" i="1"/>
  <c r="R225" i="1"/>
  <c r="Q225" i="1"/>
  <c r="R212" i="1"/>
  <c r="Q212" i="1"/>
  <c r="R211" i="1"/>
  <c r="Q211" i="1"/>
  <c r="R210" i="1"/>
  <c r="Q210" i="1"/>
  <c r="R207" i="1"/>
  <c r="Q207" i="1"/>
  <c r="R206" i="1"/>
  <c r="Q206" i="1"/>
  <c r="R205" i="1"/>
  <c r="Q205" i="1"/>
  <c r="R201" i="1"/>
  <c r="Q201" i="1"/>
  <c r="R200" i="1"/>
  <c r="Q200" i="1"/>
  <c r="R199" i="1"/>
  <c r="Q199" i="1"/>
  <c r="R195" i="1"/>
  <c r="Q195" i="1"/>
  <c r="R194" i="1"/>
  <c r="Q194" i="1"/>
  <c r="R193" i="1"/>
  <c r="Q193" i="1"/>
  <c r="R190" i="1"/>
  <c r="Q190" i="1"/>
  <c r="R189" i="1"/>
  <c r="Q189" i="1"/>
  <c r="R188" i="1"/>
  <c r="Q188" i="1"/>
  <c r="R185" i="1"/>
  <c r="Q185" i="1"/>
  <c r="R184" i="1"/>
  <c r="Q184" i="1"/>
  <c r="R183" i="1"/>
  <c r="Q183" i="1"/>
  <c r="R180" i="1"/>
  <c r="Q180" i="1"/>
  <c r="R179" i="1"/>
  <c r="Q179" i="1"/>
  <c r="R178" i="1"/>
  <c r="Q178" i="1"/>
  <c r="R167" i="1"/>
  <c r="Q167" i="1"/>
  <c r="R166" i="1"/>
  <c r="Q166" i="1"/>
  <c r="R165" i="1"/>
  <c r="Q165" i="1"/>
  <c r="R162" i="1"/>
  <c r="Q162" i="1"/>
  <c r="R160" i="1"/>
  <c r="Q160" i="1"/>
  <c r="R157" i="1"/>
  <c r="Q157" i="1"/>
  <c r="R156" i="1"/>
  <c r="Q156" i="1"/>
  <c r="R155" i="1"/>
  <c r="Q155" i="1"/>
  <c r="R152" i="1"/>
  <c r="Q152" i="1"/>
  <c r="R151" i="1"/>
  <c r="Q151" i="1"/>
  <c r="R150" i="1"/>
  <c r="Q150" i="1"/>
  <c r="R145" i="1"/>
  <c r="Q145" i="1"/>
  <c r="R144" i="1"/>
  <c r="Q144" i="1"/>
  <c r="R143" i="1"/>
  <c r="Q143" i="1"/>
  <c r="R140" i="1"/>
  <c r="Q140" i="1"/>
  <c r="R139" i="1"/>
  <c r="Q139" i="1"/>
  <c r="R138" i="1"/>
  <c r="Q138" i="1"/>
  <c r="R134" i="1"/>
  <c r="Q134" i="1"/>
  <c r="R133" i="1"/>
  <c r="Q133" i="1"/>
  <c r="R132" i="1"/>
  <c r="Q132" i="1"/>
  <c r="R126" i="1"/>
  <c r="Q126" i="1"/>
  <c r="R125" i="1"/>
  <c r="Q125" i="1"/>
  <c r="R124" i="1"/>
  <c r="Q124" i="1"/>
  <c r="R121" i="1"/>
  <c r="Q121" i="1"/>
  <c r="R120" i="1"/>
  <c r="Q120" i="1"/>
  <c r="R119" i="1"/>
  <c r="Q119" i="1"/>
  <c r="R113" i="1"/>
  <c r="Q113" i="1"/>
  <c r="R112" i="1"/>
  <c r="Q112" i="1"/>
  <c r="R111" i="1"/>
  <c r="Q111" i="1"/>
  <c r="R107" i="1"/>
  <c r="Q107" i="1"/>
  <c r="R106" i="1"/>
  <c r="Q106" i="1"/>
  <c r="R99" i="1"/>
  <c r="Q99" i="1"/>
  <c r="R97" i="1"/>
  <c r="Q97" i="1"/>
  <c r="R92" i="1"/>
  <c r="Q92" i="1"/>
  <c r="R75" i="1"/>
  <c r="Q75" i="1"/>
  <c r="R70" i="1"/>
  <c r="Q70" i="1"/>
  <c r="R69" i="1"/>
  <c r="Q69" i="1"/>
  <c r="R68" i="1"/>
  <c r="Q68" i="1"/>
  <c r="R67" i="1"/>
  <c r="Q67" i="1"/>
  <c r="R54" i="1"/>
  <c r="Q54" i="1"/>
  <c r="Q53" i="1"/>
  <c r="R47" i="1"/>
  <c r="Q47" i="1"/>
  <c r="R46" i="1"/>
  <c r="Q46" i="1"/>
  <c r="R45" i="1"/>
  <c r="Q45" i="1"/>
  <c r="R42" i="1"/>
  <c r="Q42" i="1"/>
  <c r="R41" i="1"/>
  <c r="Q41" i="1"/>
  <c r="R40" i="1"/>
  <c r="Q40" i="1"/>
  <c r="R37" i="1"/>
  <c r="Q37" i="1"/>
  <c r="R36" i="1"/>
  <c r="Q36" i="1"/>
  <c r="R35" i="1"/>
  <c r="Q35" i="1"/>
  <c r="R32" i="1"/>
  <c r="Q32" i="1"/>
  <c r="R31" i="1"/>
  <c r="Q31" i="1"/>
  <c r="R30" i="1"/>
  <c r="Q30" i="1"/>
  <c r="R20" i="1"/>
  <c r="Q20" i="1"/>
  <c r="R19" i="1"/>
  <c r="Q19" i="1"/>
  <c r="R18" i="1"/>
  <c r="Q18" i="1"/>
  <c r="R15" i="1"/>
  <c r="Q15" i="1"/>
  <c r="R13" i="1"/>
  <c r="Q13" i="1"/>
  <c r="D252" i="3"/>
  <c r="D251" i="3"/>
  <c r="D250" i="3"/>
  <c r="D247" i="3"/>
  <c r="D245" i="3"/>
  <c r="D232" i="3"/>
  <c r="D231" i="3"/>
  <c r="D230" i="3"/>
  <c r="D217" i="3"/>
  <c r="D216" i="3"/>
  <c r="D215" i="3"/>
  <c r="D212" i="3"/>
  <c r="D211" i="3"/>
  <c r="D210" i="3"/>
  <c r="D206" i="3"/>
  <c r="D205" i="3"/>
  <c r="D204" i="3"/>
  <c r="D200" i="3"/>
  <c r="D199" i="3"/>
  <c r="D198" i="3"/>
  <c r="D195" i="3"/>
  <c r="D194" i="3"/>
  <c r="D193" i="3"/>
  <c r="D190" i="3"/>
  <c r="D189" i="3"/>
  <c r="D188" i="3"/>
  <c r="D185" i="3"/>
  <c r="D184" i="3"/>
  <c r="D183" i="3"/>
  <c r="D172" i="3"/>
  <c r="D171" i="3"/>
  <c r="D170" i="3"/>
  <c r="D167" i="3"/>
  <c r="D165" i="3"/>
  <c r="D162" i="3"/>
  <c r="D161" i="3"/>
  <c r="D160" i="3"/>
  <c r="D157" i="3"/>
  <c r="D156" i="3"/>
  <c r="D155" i="3"/>
  <c r="D150" i="3"/>
  <c r="D149" i="3"/>
  <c r="D148" i="3"/>
  <c r="D145" i="3"/>
  <c r="D144" i="3"/>
  <c r="D143" i="3"/>
  <c r="D139" i="3"/>
  <c r="D138" i="3"/>
  <c r="D137" i="3"/>
  <c r="D131" i="3"/>
  <c r="D130" i="3"/>
  <c r="D129" i="3"/>
  <c r="D126" i="3"/>
  <c r="D125" i="3"/>
  <c r="D124" i="3"/>
  <c r="D118" i="3"/>
  <c r="D117" i="3"/>
  <c r="D116" i="3"/>
  <c r="D104" i="3"/>
  <c r="D102" i="3"/>
  <c r="D75" i="3"/>
  <c r="D70" i="3"/>
  <c r="D69" i="3"/>
  <c r="D68" i="3"/>
  <c r="D67" i="3"/>
  <c r="D54" i="3"/>
  <c r="D47" i="3"/>
  <c r="D46" i="3"/>
  <c r="D45" i="3"/>
  <c r="D42" i="3"/>
  <c r="D41" i="3"/>
  <c r="D40" i="3"/>
  <c r="D37" i="3"/>
  <c r="D36" i="3"/>
  <c r="D35" i="3"/>
  <c r="D32" i="3"/>
  <c r="D31" i="3"/>
  <c r="D30" i="3"/>
  <c r="D20" i="3"/>
  <c r="D19" i="3"/>
  <c r="D18" i="3"/>
  <c r="D15" i="3"/>
  <c r="D13" i="3"/>
  <c r="D247" i="2"/>
  <c r="D246" i="2"/>
  <c r="D245" i="2"/>
  <c r="D227" i="2"/>
  <c r="D226" i="2"/>
  <c r="D225" i="2"/>
  <c r="D212" i="2"/>
  <c r="D211" i="2"/>
  <c r="D210" i="2"/>
  <c r="D207" i="2"/>
  <c r="D206" i="2"/>
  <c r="D205" i="2"/>
  <c r="D201" i="2"/>
  <c r="D200" i="2"/>
  <c r="D199" i="2"/>
  <c r="D195" i="2"/>
  <c r="D194" i="2"/>
  <c r="D193" i="2"/>
  <c r="D190" i="2"/>
  <c r="D189" i="2"/>
  <c r="D188" i="2"/>
  <c r="D185" i="2"/>
  <c r="D184" i="2"/>
  <c r="D183" i="2"/>
  <c r="D180" i="2"/>
  <c r="D179" i="2"/>
  <c r="D178" i="2"/>
  <c r="D167" i="2"/>
  <c r="D166" i="2"/>
  <c r="D165" i="2"/>
  <c r="D162" i="2"/>
  <c r="D160" i="2"/>
  <c r="D157" i="2"/>
  <c r="D156" i="2"/>
  <c r="D155" i="2"/>
  <c r="D152" i="2"/>
  <c r="D151" i="2"/>
  <c r="D150" i="2"/>
  <c r="D145" i="2"/>
  <c r="D144" i="2"/>
  <c r="D143" i="2"/>
  <c r="D140" i="2"/>
  <c r="D139" i="2"/>
  <c r="D138" i="2"/>
  <c r="D134" i="2"/>
  <c r="D133" i="2"/>
  <c r="D132" i="2"/>
  <c r="D126" i="2"/>
  <c r="D125" i="2"/>
  <c r="D124" i="2"/>
  <c r="D121" i="2"/>
  <c r="D120" i="2"/>
  <c r="D119" i="2"/>
  <c r="D113" i="2"/>
  <c r="D112" i="2"/>
  <c r="D111" i="2"/>
  <c r="D107" i="2"/>
  <c r="D106" i="2"/>
  <c r="D99" i="2"/>
  <c r="D97" i="2"/>
  <c r="D70" i="2"/>
  <c r="D69" i="2"/>
  <c r="D68" i="2"/>
  <c r="D67" i="2"/>
  <c r="D54" i="2"/>
  <c r="D53" i="2"/>
  <c r="D47" i="2"/>
  <c r="D46" i="2"/>
  <c r="D45" i="2"/>
  <c r="D42" i="2"/>
  <c r="D41" i="2"/>
  <c r="D40" i="2"/>
  <c r="D37" i="2"/>
  <c r="D36" i="2"/>
  <c r="D35" i="2"/>
  <c r="D32" i="2"/>
  <c r="D31" i="2"/>
  <c r="D30" i="2"/>
  <c r="D20" i="2"/>
  <c r="D19" i="2"/>
  <c r="D18" i="2"/>
  <c r="D15" i="2"/>
  <c r="D13" i="2"/>
  <c r="AB257" i="3"/>
  <c r="AA257" i="3"/>
  <c r="Z257" i="3"/>
  <c r="X257" i="3"/>
  <c r="W257" i="3"/>
  <c r="V257" i="3"/>
  <c r="AB256" i="3"/>
  <c r="AA256" i="3"/>
  <c r="Z256" i="3"/>
  <c r="X256" i="3"/>
  <c r="W256" i="3"/>
  <c r="V256" i="3"/>
  <c r="AB255" i="3"/>
  <c r="AA255" i="3"/>
  <c r="Z255" i="3"/>
  <c r="X255" i="3"/>
  <c r="W255" i="3"/>
  <c r="V255" i="3"/>
  <c r="AB249" i="3"/>
  <c r="AA249" i="3"/>
  <c r="Z249" i="3"/>
  <c r="X249" i="3"/>
  <c r="W249" i="3"/>
  <c r="V249" i="3"/>
  <c r="AB244" i="3"/>
  <c r="AA244" i="3"/>
  <c r="Z244" i="3"/>
  <c r="X244" i="3"/>
  <c r="W244" i="3"/>
  <c r="V244" i="3"/>
  <c r="AB237" i="3"/>
  <c r="AA237" i="3"/>
  <c r="Z237" i="3"/>
  <c r="X237" i="3"/>
  <c r="W237" i="3"/>
  <c r="V237" i="3"/>
  <c r="AB236" i="3"/>
  <c r="AA236" i="3"/>
  <c r="Z236" i="3"/>
  <c r="X236" i="3"/>
  <c r="W236" i="3"/>
  <c r="V236" i="3"/>
  <c r="AB235" i="3"/>
  <c r="AA235" i="3"/>
  <c r="Z235" i="3"/>
  <c r="X235" i="3"/>
  <c r="W235" i="3"/>
  <c r="V235" i="3"/>
  <c r="AB229" i="3"/>
  <c r="AA229" i="3"/>
  <c r="Z229" i="3"/>
  <c r="X229" i="3"/>
  <c r="W229" i="3"/>
  <c r="V229" i="3"/>
  <c r="AB222" i="3"/>
  <c r="AA222" i="3"/>
  <c r="Z222" i="3"/>
  <c r="X222" i="3"/>
  <c r="W222" i="3"/>
  <c r="V222" i="3"/>
  <c r="AB221" i="3"/>
  <c r="AA221" i="3"/>
  <c r="Z221" i="3"/>
  <c r="X221" i="3"/>
  <c r="W221" i="3"/>
  <c r="V221" i="3"/>
  <c r="AB220" i="3"/>
  <c r="AA220" i="3"/>
  <c r="Z220" i="3"/>
  <c r="X220" i="3"/>
  <c r="W220" i="3"/>
  <c r="V220" i="3"/>
  <c r="AB214" i="3"/>
  <c r="AA214" i="3"/>
  <c r="Z214" i="3"/>
  <c r="X214" i="3"/>
  <c r="W214" i="3"/>
  <c r="V214" i="3"/>
  <c r="AB209" i="3"/>
  <c r="AA209" i="3"/>
  <c r="Z209" i="3"/>
  <c r="X209" i="3"/>
  <c r="W209" i="3"/>
  <c r="V209" i="3"/>
  <c r="AB203" i="3"/>
  <c r="AA203" i="3"/>
  <c r="Z203" i="3"/>
  <c r="X203" i="3"/>
  <c r="W203" i="3"/>
  <c r="V203" i="3"/>
  <c r="AB197" i="3"/>
  <c r="AA197" i="3"/>
  <c r="Z197" i="3"/>
  <c r="X197" i="3"/>
  <c r="W197" i="3"/>
  <c r="V197" i="3"/>
  <c r="AB192" i="3"/>
  <c r="AA192" i="3"/>
  <c r="Z192" i="3"/>
  <c r="X192" i="3"/>
  <c r="W192" i="3"/>
  <c r="V192" i="3"/>
  <c r="AB187" i="3"/>
  <c r="AA187" i="3"/>
  <c r="Z187" i="3"/>
  <c r="X187" i="3"/>
  <c r="W187" i="3"/>
  <c r="V187" i="3"/>
  <c r="AB182" i="3"/>
  <c r="AA182" i="3"/>
  <c r="Z182" i="3"/>
  <c r="X182" i="3"/>
  <c r="W182" i="3"/>
  <c r="V182" i="3"/>
  <c r="AB178" i="3"/>
  <c r="AA178" i="3"/>
  <c r="Z178" i="3"/>
  <c r="X178" i="3"/>
  <c r="W178" i="3"/>
  <c r="V178" i="3"/>
  <c r="AB177" i="3"/>
  <c r="AA177" i="3"/>
  <c r="Z177" i="3"/>
  <c r="X177" i="3"/>
  <c r="W177" i="3"/>
  <c r="V177" i="3"/>
  <c r="AB176" i="3"/>
  <c r="AA176" i="3"/>
  <c r="Z176" i="3"/>
  <c r="X176" i="3"/>
  <c r="W176" i="3"/>
  <c r="V176" i="3"/>
  <c r="AB175" i="3"/>
  <c r="AA175" i="3"/>
  <c r="Z175" i="3"/>
  <c r="X175" i="3"/>
  <c r="W175" i="3"/>
  <c r="V175" i="3"/>
  <c r="AB169" i="3"/>
  <c r="AA169" i="3"/>
  <c r="Z169" i="3"/>
  <c r="X169" i="3"/>
  <c r="W169" i="3"/>
  <c r="V169" i="3"/>
  <c r="AB164" i="3"/>
  <c r="AA164" i="3"/>
  <c r="Z164" i="3"/>
  <c r="X164" i="3"/>
  <c r="W164" i="3"/>
  <c r="V164" i="3"/>
  <c r="AB159" i="3"/>
  <c r="AA159" i="3"/>
  <c r="Z159" i="3"/>
  <c r="X159" i="3"/>
  <c r="W159" i="3"/>
  <c r="V159" i="3"/>
  <c r="AB154" i="3"/>
  <c r="AA154" i="3"/>
  <c r="Z154" i="3"/>
  <c r="X154" i="3"/>
  <c r="W154" i="3"/>
  <c r="V154" i="3"/>
  <c r="AB147" i="3"/>
  <c r="AA147" i="3"/>
  <c r="Z147" i="3"/>
  <c r="X147" i="3"/>
  <c r="W147" i="3"/>
  <c r="V147" i="3"/>
  <c r="AB142" i="3"/>
  <c r="AA142" i="3"/>
  <c r="Z142" i="3"/>
  <c r="X142" i="3"/>
  <c r="W142" i="3"/>
  <c r="V142" i="3"/>
  <c r="AB136" i="3"/>
  <c r="AA136" i="3"/>
  <c r="Z136" i="3"/>
  <c r="X136" i="3"/>
  <c r="W136" i="3"/>
  <c r="V136" i="3"/>
  <c r="AB128" i="3"/>
  <c r="AA128" i="3"/>
  <c r="Z128" i="3"/>
  <c r="X128" i="3"/>
  <c r="W128" i="3"/>
  <c r="V128" i="3"/>
  <c r="AB123" i="3"/>
  <c r="AA123" i="3"/>
  <c r="Z123" i="3"/>
  <c r="X123" i="3"/>
  <c r="W123" i="3"/>
  <c r="V123" i="3"/>
  <c r="AB115" i="3"/>
  <c r="AA115" i="3"/>
  <c r="Z115" i="3"/>
  <c r="X115" i="3"/>
  <c r="W115" i="3"/>
  <c r="V115" i="3"/>
  <c r="AB108" i="3"/>
  <c r="AA108" i="3"/>
  <c r="Z108" i="3"/>
  <c r="X108" i="3"/>
  <c r="W108" i="3"/>
  <c r="V108" i="3"/>
  <c r="AB101" i="3"/>
  <c r="AA101" i="3"/>
  <c r="Z101" i="3"/>
  <c r="X101" i="3"/>
  <c r="W101" i="3"/>
  <c r="V101" i="3"/>
  <c r="AB94" i="3"/>
  <c r="AA94" i="3"/>
  <c r="Z94" i="3"/>
  <c r="X94" i="3"/>
  <c r="W94" i="3"/>
  <c r="V94" i="3"/>
  <c r="AB86" i="3"/>
  <c r="AA86" i="3"/>
  <c r="Z86" i="3"/>
  <c r="X86" i="3"/>
  <c r="W86" i="3"/>
  <c r="V86" i="3"/>
  <c r="AB85" i="3"/>
  <c r="AA85" i="3"/>
  <c r="Z85" i="3"/>
  <c r="X85" i="3"/>
  <c r="W85" i="3"/>
  <c r="V85" i="3"/>
  <c r="AB84" i="3"/>
  <c r="AA84" i="3"/>
  <c r="Z84" i="3"/>
  <c r="X84" i="3"/>
  <c r="W84" i="3"/>
  <c r="V84" i="3"/>
  <c r="AB83" i="3"/>
  <c r="AA83" i="3"/>
  <c r="Z83" i="3"/>
  <c r="X83" i="3"/>
  <c r="W83" i="3"/>
  <c r="V83" i="3"/>
  <c r="AB72" i="3"/>
  <c r="AA72" i="3"/>
  <c r="Z72" i="3"/>
  <c r="X72" i="3"/>
  <c r="W72" i="3"/>
  <c r="V72" i="3"/>
  <c r="AB66" i="3"/>
  <c r="AA66" i="3"/>
  <c r="Z66" i="3"/>
  <c r="X66" i="3"/>
  <c r="W66" i="3"/>
  <c r="V66" i="3"/>
  <c r="AB59" i="3"/>
  <c r="AA59" i="3"/>
  <c r="Z59" i="3"/>
  <c r="X59" i="3"/>
  <c r="W59" i="3"/>
  <c r="V59" i="3"/>
  <c r="AB58" i="3"/>
  <c r="AA58" i="3"/>
  <c r="Z58" i="3"/>
  <c r="X58" i="3"/>
  <c r="W58" i="3"/>
  <c r="V58" i="3"/>
  <c r="AB57" i="3"/>
  <c r="AA57" i="3"/>
  <c r="Z57" i="3"/>
  <c r="X57" i="3"/>
  <c r="W57" i="3"/>
  <c r="V57" i="3"/>
  <c r="AB51" i="3"/>
  <c r="AA51" i="3"/>
  <c r="Z51" i="3"/>
  <c r="X51" i="3"/>
  <c r="W51" i="3"/>
  <c r="V51" i="3"/>
  <c r="AB44" i="3"/>
  <c r="AA44" i="3"/>
  <c r="Z44" i="3"/>
  <c r="X44" i="3"/>
  <c r="W44" i="3"/>
  <c r="V44" i="3"/>
  <c r="AB39" i="3"/>
  <c r="AA39" i="3"/>
  <c r="Z39" i="3"/>
  <c r="X39" i="3"/>
  <c r="W39" i="3"/>
  <c r="V39" i="3"/>
  <c r="AB34" i="3"/>
  <c r="AA34" i="3"/>
  <c r="Z34" i="3"/>
  <c r="X34" i="3"/>
  <c r="W34" i="3"/>
  <c r="V34" i="3"/>
  <c r="AB29" i="3"/>
  <c r="AA29" i="3"/>
  <c r="Z29" i="3"/>
  <c r="X29" i="3"/>
  <c r="W29" i="3"/>
  <c r="V29" i="3"/>
  <c r="AB25" i="3"/>
  <c r="AA25" i="3"/>
  <c r="Z25" i="3"/>
  <c r="X25" i="3"/>
  <c r="W25" i="3"/>
  <c r="V25" i="3"/>
  <c r="AB24" i="3"/>
  <c r="AA24" i="3"/>
  <c r="Z24" i="3"/>
  <c r="X24" i="3"/>
  <c r="W24" i="3"/>
  <c r="V24" i="3"/>
  <c r="AB23" i="3"/>
  <c r="AA23" i="3"/>
  <c r="Z23" i="3"/>
  <c r="X23" i="3"/>
  <c r="W23" i="3"/>
  <c r="V23" i="3"/>
  <c r="AB17" i="3"/>
  <c r="AA17" i="3"/>
  <c r="Z17" i="3"/>
  <c r="X17" i="3"/>
  <c r="W17" i="3"/>
  <c r="V17" i="3"/>
  <c r="AB12" i="3"/>
  <c r="AA12" i="3"/>
  <c r="Z12" i="3"/>
  <c r="X12" i="3"/>
  <c r="W12" i="3"/>
  <c r="V12" i="3"/>
  <c r="AB252" i="2"/>
  <c r="AA252" i="2"/>
  <c r="Z252" i="2"/>
  <c r="X252" i="2"/>
  <c r="W252" i="2"/>
  <c r="V252" i="2"/>
  <c r="AB251" i="2"/>
  <c r="AA251" i="2"/>
  <c r="Z251" i="2"/>
  <c r="X251" i="2"/>
  <c r="W251" i="2"/>
  <c r="V251" i="2"/>
  <c r="AB250" i="2"/>
  <c r="AA250" i="2"/>
  <c r="Z250" i="2"/>
  <c r="X250" i="2"/>
  <c r="W250" i="2"/>
  <c r="V250" i="2"/>
  <c r="AB244" i="2"/>
  <c r="AA244" i="2"/>
  <c r="Z244" i="2"/>
  <c r="X244" i="2"/>
  <c r="W244" i="2"/>
  <c r="V244" i="2"/>
  <c r="AB239" i="2"/>
  <c r="AA239" i="2"/>
  <c r="Z239" i="2"/>
  <c r="X239" i="2"/>
  <c r="W239" i="2"/>
  <c r="V239" i="2"/>
  <c r="AB232" i="2"/>
  <c r="AA232" i="2"/>
  <c r="Z232" i="2"/>
  <c r="X232" i="2"/>
  <c r="W232" i="2"/>
  <c r="V232" i="2"/>
  <c r="AB231" i="2"/>
  <c r="AA231" i="2"/>
  <c r="Z231" i="2"/>
  <c r="X231" i="2"/>
  <c r="W231" i="2"/>
  <c r="V231" i="2"/>
  <c r="AB230" i="2"/>
  <c r="AA230" i="2"/>
  <c r="Z230" i="2"/>
  <c r="X230" i="2"/>
  <c r="W230" i="2"/>
  <c r="V230" i="2"/>
  <c r="AB224" i="2"/>
  <c r="AA224" i="2"/>
  <c r="Z224" i="2"/>
  <c r="X224" i="2"/>
  <c r="W224" i="2"/>
  <c r="V224" i="2"/>
  <c r="AB217" i="2"/>
  <c r="AA217" i="2"/>
  <c r="Z217" i="2"/>
  <c r="X217" i="2"/>
  <c r="W217" i="2"/>
  <c r="V217" i="2"/>
  <c r="AB216" i="2"/>
  <c r="AA216" i="2"/>
  <c r="Z216" i="2"/>
  <c r="X216" i="2"/>
  <c r="W216" i="2"/>
  <c r="V216" i="2"/>
  <c r="AB215" i="2"/>
  <c r="AA215" i="2"/>
  <c r="Z215" i="2"/>
  <c r="X215" i="2"/>
  <c r="W215" i="2"/>
  <c r="V215" i="2"/>
  <c r="AB209" i="2"/>
  <c r="AA209" i="2"/>
  <c r="Z209" i="2"/>
  <c r="X209" i="2"/>
  <c r="W209" i="2"/>
  <c r="V209" i="2"/>
  <c r="AB204" i="2"/>
  <c r="AA204" i="2"/>
  <c r="Z204" i="2"/>
  <c r="X204" i="2"/>
  <c r="W204" i="2"/>
  <c r="V204" i="2"/>
  <c r="AB198" i="2"/>
  <c r="AA198" i="2"/>
  <c r="Z198" i="2"/>
  <c r="X198" i="2"/>
  <c r="W198" i="2"/>
  <c r="V198" i="2"/>
  <c r="AB192" i="2"/>
  <c r="AA192" i="2"/>
  <c r="Z192" i="2"/>
  <c r="X192" i="2"/>
  <c r="W192" i="2"/>
  <c r="V192" i="2"/>
  <c r="AB187" i="2"/>
  <c r="AA187" i="2"/>
  <c r="Z187" i="2"/>
  <c r="X187" i="2"/>
  <c r="W187" i="2"/>
  <c r="V187" i="2"/>
  <c r="AB182" i="2"/>
  <c r="AA182" i="2"/>
  <c r="Z182" i="2"/>
  <c r="X182" i="2"/>
  <c r="W182" i="2"/>
  <c r="V182" i="2"/>
  <c r="AB177" i="2"/>
  <c r="AA177" i="2"/>
  <c r="Z177" i="2"/>
  <c r="X177" i="2"/>
  <c r="W177" i="2"/>
  <c r="V177" i="2"/>
  <c r="AB173" i="2"/>
  <c r="AA173" i="2"/>
  <c r="Z173" i="2"/>
  <c r="X173" i="2"/>
  <c r="W173" i="2"/>
  <c r="V173" i="2"/>
  <c r="AB172" i="2"/>
  <c r="AA172" i="2"/>
  <c r="Z172" i="2"/>
  <c r="X172" i="2"/>
  <c r="W172" i="2"/>
  <c r="V172" i="2"/>
  <c r="AB171" i="2"/>
  <c r="AA171" i="2"/>
  <c r="Z171" i="2"/>
  <c r="X171" i="2"/>
  <c r="W171" i="2"/>
  <c r="V171" i="2"/>
  <c r="AB170" i="2"/>
  <c r="AA170" i="2"/>
  <c r="Z170" i="2"/>
  <c r="X170" i="2"/>
  <c r="W170" i="2"/>
  <c r="V170" i="2"/>
  <c r="AB164" i="2"/>
  <c r="AA164" i="2"/>
  <c r="Z164" i="2"/>
  <c r="X164" i="2"/>
  <c r="W164" i="2"/>
  <c r="V164" i="2"/>
  <c r="AB159" i="2"/>
  <c r="AA159" i="2"/>
  <c r="Z159" i="2"/>
  <c r="X159" i="2"/>
  <c r="W159" i="2"/>
  <c r="V159" i="2"/>
  <c r="AB154" i="2"/>
  <c r="AA154" i="2"/>
  <c r="Z154" i="2"/>
  <c r="X154" i="2"/>
  <c r="W154" i="2"/>
  <c r="V154" i="2"/>
  <c r="AB149" i="2"/>
  <c r="AA149" i="2"/>
  <c r="Z149" i="2"/>
  <c r="X149" i="2"/>
  <c r="W149" i="2"/>
  <c r="V149" i="2"/>
  <c r="AB142" i="2"/>
  <c r="AA142" i="2"/>
  <c r="Z142" i="2"/>
  <c r="X142" i="2"/>
  <c r="W142" i="2"/>
  <c r="V142" i="2"/>
  <c r="AB137" i="2"/>
  <c r="AA137" i="2"/>
  <c r="Z137" i="2"/>
  <c r="X137" i="2"/>
  <c r="W137" i="2"/>
  <c r="V137" i="2"/>
  <c r="AB131" i="2"/>
  <c r="AA131" i="2"/>
  <c r="Z131" i="2"/>
  <c r="X131" i="2"/>
  <c r="W131" i="2"/>
  <c r="V131" i="2"/>
  <c r="AB123" i="2"/>
  <c r="AA123" i="2"/>
  <c r="Z123" i="2"/>
  <c r="X123" i="2"/>
  <c r="W123" i="2"/>
  <c r="V123" i="2"/>
  <c r="AB118" i="2"/>
  <c r="AA118" i="2"/>
  <c r="Z118" i="2"/>
  <c r="X118" i="2"/>
  <c r="W118" i="2"/>
  <c r="V118" i="2"/>
  <c r="AB110" i="2"/>
  <c r="AA110" i="2"/>
  <c r="Z110" i="2"/>
  <c r="X110" i="2"/>
  <c r="W110" i="2"/>
  <c r="V110" i="2"/>
  <c r="AB103" i="2"/>
  <c r="AA103" i="2"/>
  <c r="Z103" i="2"/>
  <c r="X103" i="2"/>
  <c r="W103" i="2"/>
  <c r="V103" i="2"/>
  <c r="AB96" i="2"/>
  <c r="AA96" i="2"/>
  <c r="Z96" i="2"/>
  <c r="X96" i="2"/>
  <c r="W96" i="2"/>
  <c r="V96" i="2"/>
  <c r="AB89" i="2"/>
  <c r="AA89" i="2"/>
  <c r="Z89" i="2"/>
  <c r="X89" i="2"/>
  <c r="W89" i="2"/>
  <c r="V89" i="2"/>
  <c r="AB81" i="2"/>
  <c r="AA81" i="2"/>
  <c r="Z81" i="2"/>
  <c r="X81" i="2"/>
  <c r="W81" i="2"/>
  <c r="V81" i="2"/>
  <c r="AB80" i="2"/>
  <c r="AA80" i="2"/>
  <c r="Z80" i="2"/>
  <c r="X80" i="2"/>
  <c r="W80" i="2"/>
  <c r="V80" i="2"/>
  <c r="AB79" i="2"/>
  <c r="AA79" i="2"/>
  <c r="Z79" i="2"/>
  <c r="X79" i="2"/>
  <c r="W79" i="2"/>
  <c r="V79" i="2"/>
  <c r="AB78" i="2"/>
  <c r="AA78" i="2"/>
  <c r="Z78" i="2"/>
  <c r="X78" i="2"/>
  <c r="W78" i="2"/>
  <c r="V78" i="2"/>
  <c r="AB72" i="2"/>
  <c r="AA72" i="2"/>
  <c r="Z72" i="2"/>
  <c r="X72" i="2"/>
  <c r="W72" i="2"/>
  <c r="V72" i="2"/>
  <c r="AB66" i="2"/>
  <c r="AA66" i="2"/>
  <c r="Z66" i="2"/>
  <c r="X66" i="2"/>
  <c r="W66" i="2"/>
  <c r="V66" i="2"/>
  <c r="AB59" i="2"/>
  <c r="AA59" i="2"/>
  <c r="Z59" i="2"/>
  <c r="X59" i="2"/>
  <c r="W59" i="2"/>
  <c r="V59" i="2"/>
  <c r="AB58" i="2"/>
  <c r="AA58" i="2"/>
  <c r="Z58" i="2"/>
  <c r="X58" i="2"/>
  <c r="W58" i="2"/>
  <c r="V58" i="2"/>
  <c r="AB57" i="2"/>
  <c r="AA57" i="2"/>
  <c r="Z57" i="2"/>
  <c r="X57" i="2"/>
  <c r="W57" i="2"/>
  <c r="V57" i="2"/>
  <c r="AB51" i="2"/>
  <c r="AA51" i="2"/>
  <c r="Z51" i="2"/>
  <c r="X51" i="2"/>
  <c r="W51" i="2"/>
  <c r="V51" i="2"/>
  <c r="AB44" i="2"/>
  <c r="AA44" i="2"/>
  <c r="Z44" i="2"/>
  <c r="X44" i="2"/>
  <c r="W44" i="2"/>
  <c r="V44" i="2"/>
  <c r="AB39" i="2"/>
  <c r="AA39" i="2"/>
  <c r="Z39" i="2"/>
  <c r="X39" i="2"/>
  <c r="W39" i="2"/>
  <c r="V39" i="2"/>
  <c r="AB34" i="2"/>
  <c r="AA34" i="2"/>
  <c r="Z34" i="2"/>
  <c r="X34" i="2"/>
  <c r="W34" i="2"/>
  <c r="V34" i="2"/>
  <c r="AB29" i="2"/>
  <c r="AA29" i="2"/>
  <c r="Z29" i="2"/>
  <c r="X29" i="2"/>
  <c r="W29" i="2"/>
  <c r="V29" i="2"/>
  <c r="AB25" i="2"/>
  <c r="AA25" i="2"/>
  <c r="Z25" i="2"/>
  <c r="X25" i="2"/>
  <c r="W25" i="2"/>
  <c r="V25" i="2"/>
  <c r="AB24" i="2"/>
  <c r="AA24" i="2"/>
  <c r="Z24" i="2"/>
  <c r="X24" i="2"/>
  <c r="W24" i="2"/>
  <c r="V24" i="2"/>
  <c r="AB23" i="2"/>
  <c r="AA23" i="2"/>
  <c r="Z23" i="2"/>
  <c r="X23" i="2"/>
  <c r="W23" i="2"/>
  <c r="V23" i="2"/>
  <c r="AB17" i="2"/>
  <c r="AA17" i="2"/>
  <c r="Z17" i="2"/>
  <c r="X17" i="2"/>
  <c r="W17" i="2"/>
  <c r="V17" i="2"/>
  <c r="AB12" i="2"/>
  <c r="AA12" i="2"/>
  <c r="Z12" i="2"/>
  <c r="X12" i="2"/>
  <c r="W12" i="2"/>
  <c r="V12" i="2"/>
  <c r="AB252" i="1"/>
  <c r="AA252" i="1"/>
  <c r="Z252" i="1"/>
  <c r="AB251" i="1"/>
  <c r="AA251" i="1"/>
  <c r="Z251" i="1"/>
  <c r="AB250" i="1"/>
  <c r="AA250" i="1"/>
  <c r="Z250" i="1"/>
  <c r="AB244" i="1"/>
  <c r="AA244" i="1"/>
  <c r="Z244" i="1"/>
  <c r="AB239" i="1"/>
  <c r="AA239" i="1"/>
  <c r="Z239" i="1"/>
  <c r="AB232" i="1"/>
  <c r="AA232" i="1"/>
  <c r="Z232" i="1"/>
  <c r="AB231" i="1"/>
  <c r="AA231" i="1"/>
  <c r="Z231" i="1"/>
  <c r="AB230" i="1"/>
  <c r="AA230" i="1"/>
  <c r="Z230" i="1"/>
  <c r="AB224" i="1"/>
  <c r="AA224" i="1"/>
  <c r="Z224" i="1"/>
  <c r="AB217" i="1"/>
  <c r="AA217" i="1"/>
  <c r="Z217" i="1"/>
  <c r="AB216" i="1"/>
  <c r="AA216" i="1"/>
  <c r="Z216" i="1"/>
  <c r="AB215" i="1"/>
  <c r="AA215" i="1"/>
  <c r="Z215" i="1"/>
  <c r="AB209" i="1"/>
  <c r="AA209" i="1"/>
  <c r="Z209" i="1"/>
  <c r="AB204" i="1"/>
  <c r="AA204" i="1"/>
  <c r="Z204" i="1"/>
  <c r="AB198" i="1"/>
  <c r="AA198" i="1"/>
  <c r="Z198" i="1"/>
  <c r="AB192" i="1"/>
  <c r="AA192" i="1"/>
  <c r="Z192" i="1"/>
  <c r="AB187" i="1"/>
  <c r="AA187" i="1"/>
  <c r="Z187" i="1"/>
  <c r="AB182" i="1"/>
  <c r="AA182" i="1"/>
  <c r="Z182" i="1"/>
  <c r="AB177" i="1"/>
  <c r="AA177" i="1"/>
  <c r="Z177" i="1"/>
  <c r="AB173" i="1"/>
  <c r="AA173" i="1"/>
  <c r="Z173" i="1"/>
  <c r="AB172" i="1"/>
  <c r="AA172" i="1"/>
  <c r="Z172" i="1"/>
  <c r="AB171" i="1"/>
  <c r="AA171" i="1"/>
  <c r="Z171" i="1"/>
  <c r="AB170" i="1"/>
  <c r="AA170" i="1"/>
  <c r="Z170" i="1"/>
  <c r="AB164" i="1"/>
  <c r="AA164" i="1"/>
  <c r="Z164" i="1"/>
  <c r="AB159" i="1"/>
  <c r="AA159" i="1"/>
  <c r="Z159" i="1"/>
  <c r="AB154" i="1"/>
  <c r="AA154" i="1"/>
  <c r="Z154" i="1"/>
  <c r="AB149" i="1"/>
  <c r="AA149" i="1"/>
  <c r="Z149" i="1"/>
  <c r="AB142" i="1"/>
  <c r="AA142" i="1"/>
  <c r="Z142" i="1"/>
  <c r="AB137" i="1"/>
  <c r="AA137" i="1"/>
  <c r="Z137" i="1"/>
  <c r="AB131" i="1"/>
  <c r="AA131" i="1"/>
  <c r="Z131" i="1"/>
  <c r="AB123" i="1"/>
  <c r="AA123" i="1"/>
  <c r="Z123" i="1"/>
  <c r="AB118" i="1"/>
  <c r="AA118" i="1"/>
  <c r="Z118" i="1"/>
  <c r="AB110" i="1"/>
  <c r="AA110" i="1"/>
  <c r="Z110" i="1"/>
  <c r="AB103" i="1"/>
  <c r="AA103" i="1"/>
  <c r="Z103" i="1"/>
  <c r="AB96" i="1"/>
  <c r="AA96" i="1"/>
  <c r="Z96" i="1"/>
  <c r="AB89" i="1"/>
  <c r="AA89" i="1"/>
  <c r="Z89" i="1"/>
  <c r="AB81" i="1"/>
  <c r="AA81" i="1"/>
  <c r="Z81" i="1"/>
  <c r="AB80" i="1"/>
  <c r="AA80" i="1"/>
  <c r="Z80" i="1"/>
  <c r="AB79" i="1"/>
  <c r="AA79" i="1"/>
  <c r="Z79" i="1"/>
  <c r="AB78" i="1"/>
  <c r="AA78" i="1"/>
  <c r="Z78" i="1"/>
  <c r="AB72" i="1"/>
  <c r="AA72" i="1"/>
  <c r="Z72" i="1"/>
  <c r="AB66" i="1"/>
  <c r="AA66" i="1"/>
  <c r="Z66" i="1"/>
  <c r="AB59" i="1"/>
  <c r="AA59" i="1"/>
  <c r="Z59" i="1"/>
  <c r="AB58" i="1"/>
  <c r="AA58" i="1"/>
  <c r="Z58" i="1"/>
  <c r="AB57" i="1"/>
  <c r="AA57" i="1"/>
  <c r="Z57" i="1"/>
  <c r="AB51" i="1"/>
  <c r="AA51" i="1"/>
  <c r="Z51" i="1"/>
  <c r="AB44" i="1"/>
  <c r="AA44" i="1"/>
  <c r="Z44" i="1"/>
  <c r="AB39" i="1"/>
  <c r="AA39" i="1"/>
  <c r="Z39" i="1"/>
  <c r="AB34" i="1"/>
  <c r="AA34" i="1"/>
  <c r="Z34" i="1"/>
  <c r="AB29" i="1"/>
  <c r="AA29" i="1"/>
  <c r="Z29" i="1"/>
  <c r="AB25" i="1"/>
  <c r="AA25" i="1"/>
  <c r="Z25" i="1"/>
  <c r="AB24" i="1"/>
  <c r="AA24" i="1"/>
  <c r="Z24" i="1"/>
  <c r="AB23" i="1"/>
  <c r="AA23" i="1"/>
  <c r="Z23" i="1"/>
  <c r="AB17" i="1"/>
  <c r="AA17" i="1"/>
  <c r="Z17" i="1"/>
  <c r="AB12" i="1"/>
  <c r="AA12" i="1"/>
  <c r="Z12" i="1"/>
  <c r="D247" i="1"/>
  <c r="D246" i="1"/>
  <c r="D245" i="1"/>
  <c r="D242" i="1"/>
  <c r="D227" i="1"/>
  <c r="D226" i="1"/>
  <c r="D225" i="1"/>
  <c r="D212" i="1"/>
  <c r="D211" i="1"/>
  <c r="D210" i="1"/>
  <c r="D207" i="1"/>
  <c r="D206" i="1"/>
  <c r="D205" i="1"/>
  <c r="D201" i="1"/>
  <c r="D200" i="1"/>
  <c r="D199" i="1"/>
  <c r="D195" i="1"/>
  <c r="D194" i="1"/>
  <c r="D193" i="1"/>
  <c r="D190" i="1"/>
  <c r="D189" i="1"/>
  <c r="D188" i="1"/>
  <c r="D185" i="1"/>
  <c r="D184" i="1"/>
  <c r="D183" i="1"/>
  <c r="D180" i="1"/>
  <c r="D179" i="1"/>
  <c r="D178" i="1"/>
  <c r="D167" i="1"/>
  <c r="D166" i="1"/>
  <c r="D165" i="1"/>
  <c r="D162" i="1"/>
  <c r="D160" i="1"/>
  <c r="D157" i="1"/>
  <c r="D156" i="1"/>
  <c r="D155" i="1"/>
  <c r="D152" i="1"/>
  <c r="D151" i="1"/>
  <c r="D150" i="1"/>
  <c r="D145" i="1"/>
  <c r="D144" i="1"/>
  <c r="D143" i="1"/>
  <c r="D140" i="1"/>
  <c r="D139" i="1"/>
  <c r="D138" i="1"/>
  <c r="D134" i="1"/>
  <c r="D133" i="1"/>
  <c r="D132" i="1"/>
  <c r="D126" i="1"/>
  <c r="D125" i="1"/>
  <c r="D124" i="1"/>
  <c r="D121" i="1"/>
  <c r="D120" i="1"/>
  <c r="D119" i="1"/>
  <c r="D113" i="1"/>
  <c r="D112" i="1"/>
  <c r="D111" i="1"/>
  <c r="D107" i="1"/>
  <c r="D106" i="1"/>
  <c r="D97" i="1"/>
  <c r="D75" i="1"/>
  <c r="D70" i="1"/>
  <c r="D69" i="1"/>
  <c r="D68" i="1"/>
  <c r="D67" i="1"/>
  <c r="D54" i="1"/>
  <c r="D47" i="1"/>
  <c r="D46" i="1"/>
  <c r="D45" i="1"/>
  <c r="D42" i="1"/>
  <c r="D41" i="1"/>
  <c r="D40" i="1"/>
  <c r="D37" i="1"/>
  <c r="D36" i="1"/>
  <c r="D35" i="1"/>
  <c r="D32" i="1"/>
  <c r="D31" i="1"/>
  <c r="D30" i="1"/>
  <c r="D20" i="1"/>
  <c r="D19" i="1"/>
  <c r="D18" i="1"/>
  <c r="D15" i="1"/>
  <c r="D13" i="1"/>
  <c r="E66" i="1"/>
  <c r="K276" i="4"/>
  <c r="J276" i="4"/>
  <c r="G276" i="4"/>
  <c r="E276" i="4"/>
  <c r="K275" i="4"/>
  <c r="J275" i="4"/>
  <c r="G275" i="4"/>
  <c r="E275" i="4"/>
  <c r="K274" i="4"/>
  <c r="J274" i="4"/>
  <c r="G274" i="4"/>
  <c r="E274" i="4"/>
  <c r="K273" i="4"/>
  <c r="J273" i="4"/>
  <c r="G273" i="4"/>
  <c r="E273" i="4"/>
  <c r="K252" i="4"/>
  <c r="J252" i="4"/>
  <c r="G252" i="4"/>
  <c r="E252" i="4"/>
  <c r="K251" i="4"/>
  <c r="J251" i="4"/>
  <c r="G251" i="4"/>
  <c r="E251" i="4"/>
  <c r="K250" i="4"/>
  <c r="J250" i="4"/>
  <c r="J249" i="4" s="1"/>
  <c r="G250" i="4"/>
  <c r="E250" i="4"/>
  <c r="K247" i="4"/>
  <c r="J247" i="4"/>
  <c r="J257" i="4" s="1"/>
  <c r="G247" i="4"/>
  <c r="E247" i="4"/>
  <c r="K246" i="4"/>
  <c r="J246" i="4"/>
  <c r="J256" i="4" s="1"/>
  <c r="G246" i="4"/>
  <c r="E246" i="4"/>
  <c r="K245" i="4"/>
  <c r="J245" i="4"/>
  <c r="J255" i="4" s="1"/>
  <c r="G245" i="4"/>
  <c r="E245" i="4"/>
  <c r="K232" i="4"/>
  <c r="J232" i="4"/>
  <c r="J237" i="4" s="1"/>
  <c r="G232" i="4"/>
  <c r="G237" i="4" s="1"/>
  <c r="E232" i="4"/>
  <c r="E237" i="4" s="1"/>
  <c r="K231" i="4"/>
  <c r="K236" i="4" s="1"/>
  <c r="J231" i="4"/>
  <c r="J236" i="4" s="1"/>
  <c r="G231" i="4"/>
  <c r="E231" i="4"/>
  <c r="E236" i="4" s="1"/>
  <c r="K230" i="4"/>
  <c r="K235" i="4" s="1"/>
  <c r="J230" i="4"/>
  <c r="G230" i="4"/>
  <c r="G235" i="4" s="1"/>
  <c r="E230" i="4"/>
  <c r="E235" i="4" s="1"/>
  <c r="K217" i="4"/>
  <c r="J217" i="4"/>
  <c r="G217" i="4"/>
  <c r="E217" i="4"/>
  <c r="K216" i="4"/>
  <c r="J216" i="4"/>
  <c r="G216" i="4"/>
  <c r="E216" i="4"/>
  <c r="K215" i="4"/>
  <c r="K214" i="4" s="1"/>
  <c r="J215" i="4"/>
  <c r="G215" i="4"/>
  <c r="E215" i="4"/>
  <c r="K212" i="4"/>
  <c r="J212" i="4"/>
  <c r="G212" i="4"/>
  <c r="E212" i="4"/>
  <c r="K211" i="4"/>
  <c r="J211" i="4"/>
  <c r="G211" i="4"/>
  <c r="E211" i="4"/>
  <c r="K210" i="4"/>
  <c r="J210" i="4"/>
  <c r="G210" i="4"/>
  <c r="G209" i="4" s="1"/>
  <c r="E210" i="4"/>
  <c r="K206" i="4"/>
  <c r="J206" i="4"/>
  <c r="G206" i="4"/>
  <c r="E206" i="4"/>
  <c r="K205" i="4"/>
  <c r="J205" i="4"/>
  <c r="G205" i="4"/>
  <c r="E205" i="4"/>
  <c r="K204" i="4"/>
  <c r="J204" i="4"/>
  <c r="J203" i="4" s="1"/>
  <c r="G204" i="4"/>
  <c r="G203" i="4" s="1"/>
  <c r="E204" i="4"/>
  <c r="K200" i="4"/>
  <c r="J200" i="4"/>
  <c r="G200" i="4"/>
  <c r="E200" i="4"/>
  <c r="K199" i="4"/>
  <c r="J199" i="4"/>
  <c r="G199" i="4"/>
  <c r="E199" i="4"/>
  <c r="K198" i="4"/>
  <c r="J198" i="4"/>
  <c r="J197" i="4" s="1"/>
  <c r="G198" i="4"/>
  <c r="G197" i="4" s="1"/>
  <c r="E198" i="4"/>
  <c r="K195" i="4"/>
  <c r="J195" i="4"/>
  <c r="G195" i="4"/>
  <c r="E195" i="4"/>
  <c r="K194" i="4"/>
  <c r="J194" i="4"/>
  <c r="G194" i="4"/>
  <c r="E194" i="4"/>
  <c r="K193" i="4"/>
  <c r="J193" i="4"/>
  <c r="G193" i="4"/>
  <c r="E193" i="4"/>
  <c r="K190" i="4"/>
  <c r="J190" i="4"/>
  <c r="G190" i="4"/>
  <c r="E190" i="4"/>
  <c r="K189" i="4"/>
  <c r="J189" i="4"/>
  <c r="G189" i="4"/>
  <c r="E189" i="4"/>
  <c r="K188" i="4"/>
  <c r="J188" i="4"/>
  <c r="G188" i="4"/>
  <c r="E188" i="4"/>
  <c r="E187" i="4" s="1"/>
  <c r="K185" i="4"/>
  <c r="J185" i="4"/>
  <c r="G185" i="4"/>
  <c r="E185" i="4"/>
  <c r="K184" i="4"/>
  <c r="J184" i="4"/>
  <c r="E184" i="4"/>
  <c r="K183" i="4"/>
  <c r="J183" i="4"/>
  <c r="G183" i="4"/>
  <c r="E183" i="4"/>
  <c r="K172" i="4"/>
  <c r="J172" i="4"/>
  <c r="G172" i="4"/>
  <c r="E172" i="4"/>
  <c r="K171" i="4"/>
  <c r="J171" i="4"/>
  <c r="G171" i="4"/>
  <c r="E171" i="4"/>
  <c r="K170" i="4"/>
  <c r="J170" i="4"/>
  <c r="J169" i="4" s="1"/>
  <c r="G170" i="4"/>
  <c r="E170" i="4"/>
  <c r="K167" i="4"/>
  <c r="J167" i="4"/>
  <c r="G167" i="4"/>
  <c r="E167" i="4"/>
  <c r="K166" i="4"/>
  <c r="J166" i="4"/>
  <c r="G166" i="4"/>
  <c r="E166" i="4"/>
  <c r="K165" i="4"/>
  <c r="J165" i="4"/>
  <c r="G165" i="4"/>
  <c r="E165" i="4"/>
  <c r="K162" i="4"/>
  <c r="J162" i="4"/>
  <c r="G162" i="4"/>
  <c r="E162" i="4"/>
  <c r="K161" i="4"/>
  <c r="J161" i="4"/>
  <c r="G161" i="4"/>
  <c r="E161" i="4"/>
  <c r="K160" i="4"/>
  <c r="J160" i="4"/>
  <c r="G160" i="4"/>
  <c r="G159" i="4" s="1"/>
  <c r="E160" i="4"/>
  <c r="E159" i="4" s="1"/>
  <c r="K157" i="4"/>
  <c r="J157" i="4"/>
  <c r="G157" i="4"/>
  <c r="E157" i="4"/>
  <c r="K156" i="4"/>
  <c r="J156" i="4"/>
  <c r="G156" i="4"/>
  <c r="E156" i="4"/>
  <c r="K155" i="4"/>
  <c r="J155" i="4"/>
  <c r="G155" i="4"/>
  <c r="E155" i="4"/>
  <c r="K150" i="4"/>
  <c r="J150" i="4"/>
  <c r="G150" i="4"/>
  <c r="E150" i="4"/>
  <c r="K149" i="4"/>
  <c r="J149" i="4"/>
  <c r="G149" i="4"/>
  <c r="E149" i="4"/>
  <c r="K148" i="4"/>
  <c r="J148" i="4"/>
  <c r="G148" i="4"/>
  <c r="E148" i="4"/>
  <c r="K145" i="4"/>
  <c r="J145" i="4"/>
  <c r="G145" i="4"/>
  <c r="E145" i="4"/>
  <c r="K144" i="4"/>
  <c r="J144" i="4"/>
  <c r="G144" i="4"/>
  <c r="E144" i="4"/>
  <c r="K143" i="4"/>
  <c r="K142" i="4" s="1"/>
  <c r="J143" i="4"/>
  <c r="J142" i="4" s="1"/>
  <c r="G143" i="4"/>
  <c r="E143" i="4"/>
  <c r="K139" i="4"/>
  <c r="J139" i="4"/>
  <c r="G139" i="4"/>
  <c r="E139" i="4"/>
  <c r="K138" i="4"/>
  <c r="J138" i="4"/>
  <c r="G138" i="4"/>
  <c r="E138" i="4"/>
  <c r="K137" i="4"/>
  <c r="J137" i="4"/>
  <c r="G137" i="4"/>
  <c r="G136" i="4" s="1"/>
  <c r="E137" i="4"/>
  <c r="E136" i="4" s="1"/>
  <c r="K131" i="4"/>
  <c r="J131" i="4"/>
  <c r="G131" i="4"/>
  <c r="E131" i="4"/>
  <c r="K130" i="4"/>
  <c r="J130" i="4"/>
  <c r="G130" i="4"/>
  <c r="E130" i="4"/>
  <c r="K129" i="4"/>
  <c r="J129" i="4"/>
  <c r="G129" i="4"/>
  <c r="E129" i="4"/>
  <c r="K126" i="4"/>
  <c r="J126" i="4"/>
  <c r="G126" i="4"/>
  <c r="E126" i="4"/>
  <c r="K125" i="4"/>
  <c r="J125" i="4"/>
  <c r="G125" i="4"/>
  <c r="E125" i="4"/>
  <c r="K124" i="4"/>
  <c r="J124" i="4"/>
  <c r="G124" i="4"/>
  <c r="E124" i="4"/>
  <c r="K118" i="4"/>
  <c r="J118" i="4"/>
  <c r="G118" i="4"/>
  <c r="E118" i="4"/>
  <c r="K117" i="4"/>
  <c r="J117" i="4"/>
  <c r="G117" i="4"/>
  <c r="E117" i="4"/>
  <c r="K116" i="4"/>
  <c r="J116" i="4"/>
  <c r="G116" i="4"/>
  <c r="E116" i="4"/>
  <c r="K112" i="4"/>
  <c r="J112" i="4"/>
  <c r="G112" i="4"/>
  <c r="E112" i="4"/>
  <c r="K111" i="4"/>
  <c r="K177" i="4" s="1"/>
  <c r="J111" i="4"/>
  <c r="G111" i="4"/>
  <c r="G177" i="4" s="1"/>
  <c r="E111" i="4"/>
  <c r="K110" i="4"/>
  <c r="J110" i="4"/>
  <c r="G110" i="4"/>
  <c r="E110" i="4"/>
  <c r="K109" i="4"/>
  <c r="J109" i="4"/>
  <c r="G109" i="4"/>
  <c r="E109" i="4"/>
  <c r="K104" i="4"/>
  <c r="J104" i="4"/>
  <c r="G104" i="4"/>
  <c r="E104" i="4"/>
  <c r="K103" i="4"/>
  <c r="J103" i="4"/>
  <c r="G103" i="4"/>
  <c r="E103" i="4"/>
  <c r="K102" i="4"/>
  <c r="J102" i="4"/>
  <c r="G102" i="4"/>
  <c r="E102" i="4"/>
  <c r="K97" i="4"/>
  <c r="J97" i="4"/>
  <c r="G97" i="4"/>
  <c r="E97" i="4"/>
  <c r="K96" i="4"/>
  <c r="J96" i="4"/>
  <c r="G96" i="4"/>
  <c r="E96" i="4"/>
  <c r="K95" i="4"/>
  <c r="J95" i="4"/>
  <c r="G95" i="4"/>
  <c r="E95" i="4"/>
  <c r="K75" i="4"/>
  <c r="J75" i="4"/>
  <c r="G75" i="4"/>
  <c r="E75" i="4"/>
  <c r="K74" i="4"/>
  <c r="J74" i="4"/>
  <c r="G74" i="4"/>
  <c r="E74" i="4"/>
  <c r="K73" i="4"/>
  <c r="J73" i="4"/>
  <c r="G73" i="4"/>
  <c r="E73" i="4"/>
  <c r="K70" i="4"/>
  <c r="K86" i="4" s="1"/>
  <c r="J70" i="4"/>
  <c r="G70" i="4"/>
  <c r="G86" i="4" s="1"/>
  <c r="E70" i="4"/>
  <c r="E86" i="4" s="1"/>
  <c r="K69" i="4"/>
  <c r="K85" i="4" s="1"/>
  <c r="J69" i="4"/>
  <c r="G69" i="4"/>
  <c r="G85" i="4" s="1"/>
  <c r="E69" i="4"/>
  <c r="E85" i="4" s="1"/>
  <c r="K68" i="4"/>
  <c r="J68" i="4"/>
  <c r="G68" i="4"/>
  <c r="E68" i="4"/>
  <c r="E84" i="4" s="1"/>
  <c r="K67" i="4"/>
  <c r="K83" i="4" s="1"/>
  <c r="J67" i="4"/>
  <c r="G67" i="4"/>
  <c r="E67" i="4"/>
  <c r="K54" i="4"/>
  <c r="J54" i="4"/>
  <c r="G54" i="4"/>
  <c r="E54" i="4"/>
  <c r="K53" i="4"/>
  <c r="J53" i="4"/>
  <c r="G53" i="4"/>
  <c r="E53" i="4"/>
  <c r="K52" i="4"/>
  <c r="J52" i="4"/>
  <c r="G52" i="4"/>
  <c r="E52" i="4"/>
  <c r="K47" i="4"/>
  <c r="J47" i="4"/>
  <c r="G47" i="4"/>
  <c r="E47" i="4"/>
  <c r="K46" i="4"/>
  <c r="J46" i="4"/>
  <c r="G46" i="4"/>
  <c r="E46" i="4"/>
  <c r="K45" i="4"/>
  <c r="J45" i="4"/>
  <c r="G45" i="4"/>
  <c r="E45" i="4"/>
  <c r="K42" i="4"/>
  <c r="J42" i="4"/>
  <c r="G42" i="4"/>
  <c r="E42" i="4"/>
  <c r="K41" i="4"/>
  <c r="J41" i="4"/>
  <c r="G41" i="4"/>
  <c r="E41" i="4"/>
  <c r="K40" i="4"/>
  <c r="J40" i="4"/>
  <c r="G40" i="4"/>
  <c r="E40" i="4"/>
  <c r="K37" i="4"/>
  <c r="J37" i="4"/>
  <c r="G37" i="4"/>
  <c r="E37" i="4"/>
  <c r="K36" i="4"/>
  <c r="J36" i="4"/>
  <c r="G36" i="4"/>
  <c r="E36" i="4"/>
  <c r="K35" i="4"/>
  <c r="K34" i="4" s="1"/>
  <c r="J35" i="4"/>
  <c r="J34" i="4" s="1"/>
  <c r="G35" i="4"/>
  <c r="E35" i="4"/>
  <c r="K32" i="4"/>
  <c r="K59" i="4" s="1"/>
  <c r="J32" i="4"/>
  <c r="J59" i="4" s="1"/>
  <c r="G32" i="4"/>
  <c r="E32" i="4"/>
  <c r="K31" i="4"/>
  <c r="J31" i="4"/>
  <c r="G31" i="4"/>
  <c r="E31" i="4"/>
  <c r="K30" i="4"/>
  <c r="J30" i="4"/>
  <c r="G30" i="4"/>
  <c r="E30" i="4"/>
  <c r="K20" i="4"/>
  <c r="J20" i="4"/>
  <c r="G20" i="4"/>
  <c r="E20" i="4"/>
  <c r="K19" i="4"/>
  <c r="J19" i="4"/>
  <c r="G19" i="4"/>
  <c r="E19" i="4"/>
  <c r="K18" i="4"/>
  <c r="J18" i="4"/>
  <c r="G18" i="4"/>
  <c r="G17" i="4" s="1"/>
  <c r="E18" i="4"/>
  <c r="K15" i="4"/>
  <c r="K25" i="4" s="1"/>
  <c r="K14" i="4"/>
  <c r="J15" i="4"/>
  <c r="J14" i="4"/>
  <c r="G15" i="4"/>
  <c r="G14" i="4"/>
  <c r="E15" i="4"/>
  <c r="E14" i="4"/>
  <c r="K13" i="4"/>
  <c r="J13" i="4"/>
  <c r="J23" i="4" s="1"/>
  <c r="G13" i="4"/>
  <c r="G23" i="4" s="1"/>
  <c r="E13" i="4"/>
  <c r="J263" i="4"/>
  <c r="J269" i="4" s="1"/>
  <c r="J342" i="4" s="1"/>
  <c r="C257" i="4"/>
  <c r="C256" i="4"/>
  <c r="C255" i="4"/>
  <c r="C249" i="4"/>
  <c r="C244" i="4"/>
  <c r="C237" i="4"/>
  <c r="C236" i="4"/>
  <c r="C235" i="4"/>
  <c r="C229" i="4"/>
  <c r="C217" i="4"/>
  <c r="C222" i="4" s="1"/>
  <c r="C216" i="4"/>
  <c r="C221" i="4" s="1"/>
  <c r="C215" i="4"/>
  <c r="C220" i="4" s="1"/>
  <c r="C209" i="4"/>
  <c r="C203" i="4"/>
  <c r="C197" i="4"/>
  <c r="C192" i="4"/>
  <c r="C187" i="4"/>
  <c r="C182" i="4"/>
  <c r="C178" i="4"/>
  <c r="C177" i="4"/>
  <c r="C176" i="4"/>
  <c r="C175" i="4"/>
  <c r="C169" i="4"/>
  <c r="C164" i="4"/>
  <c r="C159" i="4"/>
  <c r="C154" i="4"/>
  <c r="C147" i="4"/>
  <c r="C142" i="4"/>
  <c r="C136" i="4"/>
  <c r="C128" i="4"/>
  <c r="C123" i="4"/>
  <c r="C115" i="4"/>
  <c r="C108" i="4"/>
  <c r="C101" i="4"/>
  <c r="C94" i="4"/>
  <c r="C86" i="4"/>
  <c r="C85" i="4"/>
  <c r="C84" i="4"/>
  <c r="C83" i="4"/>
  <c r="C72" i="4"/>
  <c r="C66" i="4"/>
  <c r="C59" i="4"/>
  <c r="C58" i="4"/>
  <c r="C57" i="4"/>
  <c r="C51" i="4"/>
  <c r="C44" i="4"/>
  <c r="C39" i="4"/>
  <c r="C34" i="4"/>
  <c r="C29" i="4"/>
  <c r="C25" i="4"/>
  <c r="C24" i="4"/>
  <c r="C23" i="4"/>
  <c r="C17" i="4"/>
  <c r="C12" i="4"/>
  <c r="AA22" i="1" l="1"/>
  <c r="G84" i="4"/>
  <c r="Z22" i="2"/>
  <c r="AB77" i="2"/>
  <c r="Z229" i="2"/>
  <c r="AB56" i="3"/>
  <c r="Z22" i="3"/>
  <c r="K57" i="4"/>
  <c r="G256" i="4"/>
  <c r="K17" i="4"/>
  <c r="E214" i="4"/>
  <c r="E17" i="4"/>
  <c r="J51" i="4"/>
  <c r="G164" i="4"/>
  <c r="G101" i="4"/>
  <c r="V234" i="3"/>
  <c r="AA234" i="3"/>
  <c r="K256" i="4"/>
  <c r="M256" i="4" s="1"/>
  <c r="K58" i="4"/>
  <c r="K51" i="4"/>
  <c r="G147" i="4"/>
  <c r="G128" i="4"/>
  <c r="G115" i="4"/>
  <c r="E83" i="4"/>
  <c r="E164" i="4"/>
  <c r="G66" i="4"/>
  <c r="G29" i="4"/>
  <c r="G94" i="4"/>
  <c r="G72" i="4"/>
  <c r="G249" i="4"/>
  <c r="V219" i="3"/>
  <c r="G187" i="4"/>
  <c r="J159" i="4"/>
  <c r="K159" i="4"/>
  <c r="V174" i="3"/>
  <c r="AB82" i="3"/>
  <c r="Z82" i="3"/>
  <c r="G44" i="4"/>
  <c r="J58" i="4"/>
  <c r="J39" i="4"/>
  <c r="G39" i="4"/>
  <c r="J29" i="4"/>
  <c r="W22" i="3"/>
  <c r="J128" i="4"/>
  <c r="G154" i="4"/>
  <c r="J123" i="4"/>
  <c r="K39" i="4"/>
  <c r="V249" i="2"/>
  <c r="E255" i="4"/>
  <c r="J229" i="4"/>
  <c r="X229" i="2"/>
  <c r="V229" i="2"/>
  <c r="AA229" i="2"/>
  <c r="J214" i="4"/>
  <c r="K209" i="4"/>
  <c r="X214" i="2"/>
  <c r="K187" i="4"/>
  <c r="J187" i="4"/>
  <c r="AB169" i="2"/>
  <c r="J147" i="4"/>
  <c r="E142" i="4"/>
  <c r="G108" i="4"/>
  <c r="J72" i="4"/>
  <c r="J94" i="4"/>
  <c r="J101" i="4"/>
  <c r="AA56" i="2"/>
  <c r="V214" i="2"/>
  <c r="AA214" i="2"/>
  <c r="Z56" i="3"/>
  <c r="W56" i="3"/>
  <c r="W82" i="3"/>
  <c r="AB234" i="3"/>
  <c r="Z249" i="1"/>
  <c r="V56" i="2"/>
  <c r="Z169" i="2"/>
  <c r="V56" i="3"/>
  <c r="AA56" i="3"/>
  <c r="W174" i="3"/>
  <c r="AB174" i="3"/>
  <c r="Z174" i="3"/>
  <c r="X219" i="3"/>
  <c r="AA219" i="3"/>
  <c r="AA22" i="2"/>
  <c r="V77" i="2"/>
  <c r="AA77" i="2"/>
  <c r="X77" i="2"/>
  <c r="AA249" i="2"/>
  <c r="W56" i="2"/>
  <c r="AB56" i="2"/>
  <c r="W214" i="2"/>
  <c r="K66" i="4"/>
  <c r="K94" i="4"/>
  <c r="X254" i="3"/>
  <c r="X82" i="3"/>
  <c r="X56" i="3"/>
  <c r="X169" i="2"/>
  <c r="X56" i="2"/>
  <c r="W169" i="2"/>
  <c r="K255" i="4"/>
  <c r="AB214" i="1"/>
  <c r="J164" i="4"/>
  <c r="K164" i="4"/>
  <c r="J154" i="4"/>
  <c r="K154" i="4"/>
  <c r="K123" i="4"/>
  <c r="E123" i="4"/>
  <c r="G123" i="4"/>
  <c r="J115" i="4"/>
  <c r="K115" i="4"/>
  <c r="K108" i="4"/>
  <c r="E101" i="4"/>
  <c r="Z258" i="1"/>
  <c r="Z264" i="1" s="1"/>
  <c r="Z337" i="1" s="1"/>
  <c r="G59" i="4"/>
  <c r="M59" i="4" s="1"/>
  <c r="J44" i="4"/>
  <c r="K44" i="4"/>
  <c r="G192" i="4"/>
  <c r="K203" i="4"/>
  <c r="M203" i="4" s="1"/>
  <c r="G175" i="4"/>
  <c r="E192" i="4"/>
  <c r="E23" i="4"/>
  <c r="W261" i="3"/>
  <c r="W267" i="3" s="1"/>
  <c r="W340" i="3" s="1"/>
  <c r="Z262" i="3"/>
  <c r="Z268" i="3" s="1"/>
  <c r="Z341" i="3" s="1"/>
  <c r="AB264" i="3"/>
  <c r="AB270" i="3" s="1"/>
  <c r="AB343" i="3" s="1"/>
  <c r="Z77" i="1"/>
  <c r="Z229" i="1"/>
  <c r="AA77" i="1"/>
  <c r="AB77" i="1"/>
  <c r="W258" i="2"/>
  <c r="W264" i="2" s="1"/>
  <c r="W337" i="2" s="1"/>
  <c r="AB258" i="2"/>
  <c r="AB264" i="2" s="1"/>
  <c r="AB337" i="2" s="1"/>
  <c r="AB214" i="2"/>
  <c r="V22" i="3"/>
  <c r="AA22" i="3"/>
  <c r="Z219" i="3"/>
  <c r="X234" i="3"/>
  <c r="AB261" i="3"/>
  <c r="W264" i="3"/>
  <c r="W270" i="3" s="1"/>
  <c r="W343" i="3" s="1"/>
  <c r="AA229" i="1"/>
  <c r="G83" i="4"/>
  <c r="AA56" i="1"/>
  <c r="AB56" i="1"/>
  <c r="Z56" i="2"/>
  <c r="Z77" i="2"/>
  <c r="W77" i="2"/>
  <c r="X258" i="2"/>
  <c r="X264" i="2" s="1"/>
  <c r="X337" i="2" s="1"/>
  <c r="W229" i="2"/>
  <c r="AB229" i="2"/>
  <c r="W249" i="2"/>
  <c r="AB249" i="2"/>
  <c r="AA174" i="3"/>
  <c r="V263" i="3"/>
  <c r="V269" i="3" s="1"/>
  <c r="V342" i="3" s="1"/>
  <c r="AA263" i="3"/>
  <c r="AA269" i="3" s="1"/>
  <c r="AA342" i="3" s="1"/>
  <c r="Z234" i="3"/>
  <c r="W234" i="3"/>
  <c r="V254" i="3"/>
  <c r="AA254" i="3"/>
  <c r="K72" i="4"/>
  <c r="K84" i="4"/>
  <c r="K82" i="4" s="1"/>
  <c r="E44" i="4"/>
  <c r="E209" i="4"/>
  <c r="E182" i="4"/>
  <c r="E154" i="4"/>
  <c r="E115" i="4"/>
  <c r="K244" i="4"/>
  <c r="AA257" i="1"/>
  <c r="AA263" i="1" s="1"/>
  <c r="AA336" i="1" s="1"/>
  <c r="AB259" i="1"/>
  <c r="AB265" i="1" s="1"/>
  <c r="AB338" i="1" s="1"/>
  <c r="Z257" i="2"/>
  <c r="Z263" i="2" s="1"/>
  <c r="Z336" i="2" s="1"/>
  <c r="W259" i="2"/>
  <c r="AB259" i="2"/>
  <c r="AB265" i="2" s="1"/>
  <c r="AB338" i="2" s="1"/>
  <c r="C82" i="4"/>
  <c r="Z169" i="1"/>
  <c r="AA258" i="1"/>
  <c r="AA264" i="1" s="1"/>
  <c r="AA337" i="1" s="1"/>
  <c r="AB169" i="1"/>
  <c r="AA214" i="1"/>
  <c r="AA256" i="1"/>
  <c r="AA262" i="1" s="1"/>
  <c r="AA335" i="1" s="1"/>
  <c r="AB257" i="1"/>
  <c r="AB263" i="1" s="1"/>
  <c r="AB336" i="1" s="1"/>
  <c r="Z258" i="2"/>
  <c r="Z264" i="2" s="1"/>
  <c r="Z337" i="2" s="1"/>
  <c r="Z249" i="2"/>
  <c r="X256" i="2"/>
  <c r="V257" i="2"/>
  <c r="V263" i="2" s="1"/>
  <c r="V336" i="2" s="1"/>
  <c r="AA257" i="2"/>
  <c r="AA263" i="2" s="1"/>
  <c r="AA336" i="2" s="1"/>
  <c r="X259" i="2"/>
  <c r="X265" i="2" s="1"/>
  <c r="X338" i="2" s="1"/>
  <c r="AB267" i="3"/>
  <c r="AB340" i="3" s="1"/>
  <c r="W263" i="3"/>
  <c r="W269" i="3" s="1"/>
  <c r="W342" i="3" s="1"/>
  <c r="AB263" i="3"/>
  <c r="AB269" i="3" s="1"/>
  <c r="AB342" i="3" s="1"/>
  <c r="Z254" i="3"/>
  <c r="X261" i="3"/>
  <c r="X267" i="3" s="1"/>
  <c r="V262" i="3"/>
  <c r="V268" i="3" s="1"/>
  <c r="V341" i="3" s="1"/>
  <c r="AA262" i="3"/>
  <c r="AA268" i="3" s="1"/>
  <c r="AA341" i="3" s="1"/>
  <c r="X264" i="3"/>
  <c r="X270" i="3" s="1"/>
  <c r="X343" i="3" s="1"/>
  <c r="Z22" i="1"/>
  <c r="AB258" i="1"/>
  <c r="AB264" i="1" s="1"/>
  <c r="AB337" i="1" s="1"/>
  <c r="AB229" i="1"/>
  <c r="AB256" i="1"/>
  <c r="Z259" i="1"/>
  <c r="Z265" i="1" s="1"/>
  <c r="Z338" i="1" s="1"/>
  <c r="V22" i="2"/>
  <c r="V169" i="2"/>
  <c r="AA169" i="2"/>
  <c r="V258" i="2"/>
  <c r="V264" i="2" s="1"/>
  <c r="V337" i="2" s="1"/>
  <c r="AA258" i="2"/>
  <c r="AA264" i="2" s="1"/>
  <c r="AA337" i="2" s="1"/>
  <c r="Z214" i="2"/>
  <c r="Z259" i="2"/>
  <c r="Z265" i="2" s="1"/>
  <c r="Z338" i="2" s="1"/>
  <c r="Z256" i="2"/>
  <c r="Z262" i="2" s="1"/>
  <c r="W257" i="2"/>
  <c r="W263" i="2" s="1"/>
  <c r="W336" i="2" s="1"/>
  <c r="AB257" i="2"/>
  <c r="AB263" i="2" s="1"/>
  <c r="AB336" i="2" s="1"/>
  <c r="V82" i="3"/>
  <c r="AA82" i="3"/>
  <c r="X174" i="3"/>
  <c r="X263" i="3"/>
  <c r="X269" i="3" s="1"/>
  <c r="X342" i="3" s="1"/>
  <c r="W219" i="3"/>
  <c r="AB219" i="3"/>
  <c r="AB254" i="3"/>
  <c r="Z261" i="3"/>
  <c r="Z267" i="3" s="1"/>
  <c r="W262" i="3"/>
  <c r="W268" i="3" s="1"/>
  <c r="W341" i="3" s="1"/>
  <c r="AB262" i="3"/>
  <c r="AB268" i="3" s="1"/>
  <c r="Z264" i="3"/>
  <c r="Z270" i="3" s="1"/>
  <c r="Z343" i="3" s="1"/>
  <c r="AA169" i="1"/>
  <c r="Z214" i="1"/>
  <c r="AA259" i="1"/>
  <c r="AA265" i="1" s="1"/>
  <c r="AA338" i="1" s="1"/>
  <c r="AA249" i="1"/>
  <c r="Z257" i="1"/>
  <c r="Z263" i="1" s="1"/>
  <c r="Z336" i="1" s="1"/>
  <c r="V256" i="2"/>
  <c r="V262" i="2" s="1"/>
  <c r="AA256" i="2"/>
  <c r="AA262" i="2" s="1"/>
  <c r="AA335" i="2" s="1"/>
  <c r="X257" i="2"/>
  <c r="X263" i="2" s="1"/>
  <c r="V259" i="2"/>
  <c r="V265" i="2" s="1"/>
  <c r="V338" i="2" s="1"/>
  <c r="AA259" i="2"/>
  <c r="AA265" i="2" s="1"/>
  <c r="AB22" i="3"/>
  <c r="Z263" i="3"/>
  <c r="Z269" i="3" s="1"/>
  <c r="Z342" i="3" s="1"/>
  <c r="W254" i="3"/>
  <c r="X262" i="3"/>
  <c r="X268" i="3" s="1"/>
  <c r="X341" i="3" s="1"/>
  <c r="V264" i="3"/>
  <c r="V270" i="3" s="1"/>
  <c r="V343" i="3" s="1"/>
  <c r="AA264" i="3"/>
  <c r="AA270" i="3" s="1"/>
  <c r="AA343" i="3" s="1"/>
  <c r="X22" i="3"/>
  <c r="V261" i="3"/>
  <c r="AA261" i="3"/>
  <c r="W265" i="2"/>
  <c r="W338" i="2" s="1"/>
  <c r="W256" i="2"/>
  <c r="X22" i="2"/>
  <c r="X249" i="2"/>
  <c r="AB256" i="2"/>
  <c r="W22" i="2"/>
  <c r="AB22" i="2"/>
  <c r="AB22" i="1"/>
  <c r="AB249" i="1"/>
  <c r="Z56" i="1"/>
  <c r="Z256" i="1"/>
  <c r="E51" i="4"/>
  <c r="J25" i="4"/>
  <c r="J136" i="4"/>
  <c r="J244" i="4"/>
  <c r="J235" i="4"/>
  <c r="M235" i="4" s="1"/>
  <c r="M170" i="4"/>
  <c r="M185" i="4"/>
  <c r="M190" i="4"/>
  <c r="K29" i="4"/>
  <c r="M14" i="4"/>
  <c r="M156" i="4"/>
  <c r="M161" i="4"/>
  <c r="M166" i="4"/>
  <c r="M172" i="4"/>
  <c r="M200" i="4"/>
  <c r="E249" i="4"/>
  <c r="E66" i="4"/>
  <c r="E25" i="4"/>
  <c r="G25" i="4"/>
  <c r="M130" i="4"/>
  <c r="C254" i="4"/>
  <c r="K128" i="4"/>
  <c r="M193" i="4"/>
  <c r="M31" i="4"/>
  <c r="M35" i="4"/>
  <c r="M37" i="4"/>
  <c r="M41" i="4"/>
  <c r="G51" i="4"/>
  <c r="G178" i="4"/>
  <c r="J108" i="4"/>
  <c r="M215" i="4"/>
  <c r="M217" i="4"/>
  <c r="M231" i="4"/>
  <c r="M245" i="4"/>
  <c r="M247" i="4"/>
  <c r="M251" i="4"/>
  <c r="M273" i="4"/>
  <c r="M275" i="4"/>
  <c r="C234" i="4"/>
  <c r="M110" i="4"/>
  <c r="J221" i="4"/>
  <c r="E108" i="4"/>
  <c r="M137" i="4"/>
  <c r="M139" i="4"/>
  <c r="M145" i="4"/>
  <c r="M148" i="4"/>
  <c r="K147" i="4"/>
  <c r="K176" i="4"/>
  <c r="K221" i="4"/>
  <c r="M198" i="4"/>
  <c r="E12" i="4"/>
  <c r="K220" i="4"/>
  <c r="G222" i="4"/>
  <c r="E72" i="4"/>
  <c r="M112" i="4"/>
  <c r="M117" i="4"/>
  <c r="M124" i="4"/>
  <c r="M126" i="4"/>
  <c r="J192" i="4"/>
  <c r="E203" i="4"/>
  <c r="K175" i="4"/>
  <c r="E177" i="4"/>
  <c r="E263" i="4" s="1"/>
  <c r="E269" i="4" s="1"/>
  <c r="E342" i="4" s="1"/>
  <c r="K192" i="4"/>
  <c r="K197" i="4"/>
  <c r="M197" i="4" s="1"/>
  <c r="G255" i="4"/>
  <c r="J12" i="4"/>
  <c r="G24" i="4"/>
  <c r="K24" i="4"/>
  <c r="M19" i="4"/>
  <c r="M96" i="4"/>
  <c r="K136" i="4"/>
  <c r="K169" i="4"/>
  <c r="G236" i="4"/>
  <c r="G234" i="4" s="1"/>
  <c r="M30" i="4"/>
  <c r="M32" i="4"/>
  <c r="M36" i="4"/>
  <c r="M40" i="4"/>
  <c r="M46" i="4"/>
  <c r="M47" i="4"/>
  <c r="M54" i="4"/>
  <c r="M67" i="4"/>
  <c r="M70" i="4"/>
  <c r="M75" i="4"/>
  <c r="M102" i="4"/>
  <c r="M104" i="4"/>
  <c r="M131" i="4"/>
  <c r="G142" i="4"/>
  <c r="M142" i="4" s="1"/>
  <c r="M149" i="4"/>
  <c r="M155" i="4"/>
  <c r="M157" i="4"/>
  <c r="M165" i="4"/>
  <c r="M167" i="4"/>
  <c r="M171" i="4"/>
  <c r="M206" i="4"/>
  <c r="M211" i="4"/>
  <c r="M216" i="4"/>
  <c r="M230" i="4"/>
  <c r="M250" i="4"/>
  <c r="M274" i="4"/>
  <c r="M252" i="4"/>
  <c r="G57" i="4"/>
  <c r="G169" i="4"/>
  <c r="G214" i="4"/>
  <c r="K222" i="4"/>
  <c r="G257" i="4"/>
  <c r="M111" i="4"/>
  <c r="M129" i="4"/>
  <c r="J209" i="4"/>
  <c r="K101" i="4"/>
  <c r="G220" i="4"/>
  <c r="G244" i="4"/>
  <c r="K257" i="4"/>
  <c r="M13" i="4"/>
  <c r="M42" i="4"/>
  <c r="M232" i="4"/>
  <c r="M150" i="4"/>
  <c r="G12" i="4"/>
  <c r="G34" i="4"/>
  <c r="M34" i="4" s="1"/>
  <c r="C56" i="4"/>
  <c r="G58" i="4"/>
  <c r="C174" i="4"/>
  <c r="G176" i="4"/>
  <c r="K178" i="4"/>
  <c r="K182" i="4"/>
  <c r="K229" i="4"/>
  <c r="K249" i="4"/>
  <c r="M109" i="4"/>
  <c r="M199" i="4"/>
  <c r="M246" i="4"/>
  <c r="M276" i="4"/>
  <c r="M18" i="4"/>
  <c r="M20" i="4"/>
  <c r="M45" i="4"/>
  <c r="M53" i="4"/>
  <c r="M69" i="4"/>
  <c r="M74" i="4"/>
  <c r="M103" i="4"/>
  <c r="M116" i="4"/>
  <c r="M118" i="4"/>
  <c r="M125" i="4"/>
  <c r="M138" i="4"/>
  <c r="M144" i="4"/>
  <c r="M183" i="4"/>
  <c r="M189" i="4"/>
  <c r="M195" i="4"/>
  <c r="M205" i="4"/>
  <c r="J222" i="4"/>
  <c r="M95" i="4"/>
  <c r="M15" i="4"/>
  <c r="E29" i="4"/>
  <c r="E39" i="4"/>
  <c r="M52" i="4"/>
  <c r="M68" i="4"/>
  <c r="M73" i="4"/>
  <c r="E94" i="4"/>
  <c r="M97" i="4"/>
  <c r="M143" i="4"/>
  <c r="E147" i="4"/>
  <c r="M160" i="4"/>
  <c r="M162" i="4"/>
  <c r="E169" i="4"/>
  <c r="J182" i="4"/>
  <c r="M188" i="4"/>
  <c r="M194" i="4"/>
  <c r="M204" i="4"/>
  <c r="M210" i="4"/>
  <c r="M212" i="4"/>
  <c r="E257" i="4"/>
  <c r="E244" i="4"/>
  <c r="E256" i="4"/>
  <c r="E229" i="4"/>
  <c r="G229" i="4"/>
  <c r="K237" i="4"/>
  <c r="K234" i="4" s="1"/>
  <c r="E221" i="4"/>
  <c r="E220" i="4"/>
  <c r="E222" i="4"/>
  <c r="J220" i="4"/>
  <c r="E197" i="4"/>
  <c r="E176" i="4"/>
  <c r="E175" i="4"/>
  <c r="E128" i="4"/>
  <c r="E178" i="4"/>
  <c r="M177" i="4"/>
  <c r="J66" i="4"/>
  <c r="J57" i="4"/>
  <c r="E57" i="4"/>
  <c r="E58" i="4"/>
  <c r="E34" i="4"/>
  <c r="E59" i="4"/>
  <c r="E24" i="4"/>
  <c r="J17" i="4"/>
  <c r="J24" i="4"/>
  <c r="K23" i="4"/>
  <c r="E234" i="4"/>
  <c r="K12" i="4"/>
  <c r="M85" i="4"/>
  <c r="M86" i="4"/>
  <c r="C261" i="4"/>
  <c r="C267" i="4" s="1"/>
  <c r="C340" i="4" s="1"/>
  <c r="C22" i="4"/>
  <c r="C219" i="4"/>
  <c r="K263" i="4"/>
  <c r="C263" i="4"/>
  <c r="C269" i="4" s="1"/>
  <c r="C342" i="4" s="1"/>
  <c r="G263" i="4"/>
  <c r="C264" i="4"/>
  <c r="C270" i="4" s="1"/>
  <c r="C343" i="4" s="1"/>
  <c r="C214" i="4"/>
  <c r="J254" i="4"/>
  <c r="C262" i="4"/>
  <c r="K56" i="4" l="1"/>
  <c r="M17" i="4"/>
  <c r="M108" i="4"/>
  <c r="G254" i="4"/>
  <c r="M159" i="4"/>
  <c r="G82" i="4"/>
  <c r="M82" i="4" s="1"/>
  <c r="M214" i="4"/>
  <c r="M187" i="4"/>
  <c r="M51" i="4"/>
  <c r="M209" i="4"/>
  <c r="M249" i="4"/>
  <c r="M128" i="4"/>
  <c r="M255" i="4"/>
  <c r="M58" i="4"/>
  <c r="E82" i="4"/>
  <c r="M39" i="4"/>
  <c r="M29" i="4"/>
  <c r="M94" i="4"/>
  <c r="M236" i="4"/>
  <c r="M101" i="4"/>
  <c r="M72" i="4"/>
  <c r="M44" i="4"/>
  <c r="M66" i="4"/>
  <c r="M115" i="4"/>
  <c r="M123" i="4"/>
  <c r="M147" i="4"/>
  <c r="M164" i="4"/>
  <c r="M154" i="4"/>
  <c r="W255" i="2"/>
  <c r="AA255" i="2"/>
  <c r="AB255" i="2"/>
  <c r="M25" i="4"/>
  <c r="X255" i="2"/>
  <c r="M175" i="4"/>
  <c r="AB255" i="1"/>
  <c r="AB262" i="1"/>
  <c r="AB261" i="1" s="1"/>
  <c r="G22" i="4"/>
  <c r="M57" i="4"/>
  <c r="M237" i="4"/>
  <c r="G261" i="4"/>
  <c r="G267" i="4" s="1"/>
  <c r="G340" i="4" s="1"/>
  <c r="AA260" i="3"/>
  <c r="X262" i="2"/>
  <c r="X335" i="2" s="1"/>
  <c r="M136" i="4"/>
  <c r="AA334" i="1"/>
  <c r="W260" i="3"/>
  <c r="M83" i="4"/>
  <c r="K22" i="4"/>
  <c r="E22" i="4"/>
  <c r="AA255" i="1"/>
  <c r="V260" i="3"/>
  <c r="AA338" i="2"/>
  <c r="AA334" i="2" s="1"/>
  <c r="AA261" i="2"/>
  <c r="V335" i="2"/>
  <c r="V334" i="2" s="1"/>
  <c r="V261" i="2"/>
  <c r="X336" i="2"/>
  <c r="AB341" i="3"/>
  <c r="AB339" i="3" s="1"/>
  <c r="AB266" i="3"/>
  <c r="Z255" i="1"/>
  <c r="AA261" i="1"/>
  <c r="Z255" i="2"/>
  <c r="AB262" i="2"/>
  <c r="AB261" i="2" s="1"/>
  <c r="V255" i="2"/>
  <c r="AA267" i="3"/>
  <c r="AA340" i="3" s="1"/>
  <c r="AA339" i="3" s="1"/>
  <c r="K264" i="4"/>
  <c r="K270" i="4" s="1"/>
  <c r="K343" i="4" s="1"/>
  <c r="W262" i="2"/>
  <c r="W335" i="2" s="1"/>
  <c r="W334" i="2" s="1"/>
  <c r="Z260" i="3"/>
  <c r="X260" i="3"/>
  <c r="M192" i="4"/>
  <c r="AB260" i="3"/>
  <c r="W266" i="3"/>
  <c r="V267" i="3"/>
  <c r="Z340" i="3"/>
  <c r="Z339" i="3" s="1"/>
  <c r="Z266" i="3"/>
  <c r="X340" i="3"/>
  <c r="X339" i="3" s="1"/>
  <c r="X266" i="3"/>
  <c r="W339" i="3"/>
  <c r="Z335" i="2"/>
  <c r="Z334" i="2" s="1"/>
  <c r="Z261" i="2"/>
  <c r="Z262" i="1"/>
  <c r="K254" i="4"/>
  <c r="M244" i="4"/>
  <c r="G174" i="4"/>
  <c r="G56" i="4"/>
  <c r="M169" i="4"/>
  <c r="M222" i="4"/>
  <c r="J234" i="4"/>
  <c r="M234" i="4" s="1"/>
  <c r="K174" i="4"/>
  <c r="K262" i="4"/>
  <c r="M176" i="4"/>
  <c r="J56" i="4"/>
  <c r="M229" i="4"/>
  <c r="E219" i="4"/>
  <c r="E254" i="4"/>
  <c r="M24" i="4"/>
  <c r="M12" i="4"/>
  <c r="M178" i="4"/>
  <c r="E261" i="4"/>
  <c r="E267" i="4" s="1"/>
  <c r="E340" i="4" s="1"/>
  <c r="K219" i="4"/>
  <c r="M257" i="4"/>
  <c r="K261" i="4"/>
  <c r="J22" i="4"/>
  <c r="J264" i="4"/>
  <c r="J270" i="4" s="1"/>
  <c r="J343" i="4" s="1"/>
  <c r="G264" i="4"/>
  <c r="E262" i="4"/>
  <c r="E268" i="4" s="1"/>
  <c r="E341" i="4" s="1"/>
  <c r="C260" i="4"/>
  <c r="J219" i="4"/>
  <c r="J261" i="4"/>
  <c r="M220" i="4"/>
  <c r="E174" i="4"/>
  <c r="E264" i="4"/>
  <c r="E56" i="4"/>
  <c r="M23" i="4"/>
  <c r="G269" i="4"/>
  <c r="G342" i="4" s="1"/>
  <c r="C268" i="4"/>
  <c r="C341" i="4" s="1"/>
  <c r="C339" i="4" s="1"/>
  <c r="M263" i="4"/>
  <c r="K269" i="4"/>
  <c r="K342" i="4" s="1"/>
  <c r="F276" i="3"/>
  <c r="M254" i="4" l="1"/>
  <c r="W261" i="2"/>
  <c r="AB335" i="2"/>
  <c r="AB334" i="2" s="1"/>
  <c r="M22" i="4"/>
  <c r="X334" i="2"/>
  <c r="AB335" i="1"/>
  <c r="AB334" i="1" s="1"/>
  <c r="K260" i="4"/>
  <c r="M56" i="4"/>
  <c r="X261" i="2"/>
  <c r="M174" i="4"/>
  <c r="K268" i="4"/>
  <c r="K341" i="4" s="1"/>
  <c r="AA266" i="3"/>
  <c r="H276" i="3"/>
  <c r="N276" i="3" s="1"/>
  <c r="L276" i="3"/>
  <c r="I276" i="3"/>
  <c r="O276" i="3"/>
  <c r="V340" i="3"/>
  <c r="V339" i="3" s="1"/>
  <c r="V266" i="3"/>
  <c r="Z261" i="1"/>
  <c r="Z335" i="1"/>
  <c r="Z334" i="1" s="1"/>
  <c r="K267" i="4"/>
  <c r="K340" i="4" s="1"/>
  <c r="M261" i="4"/>
  <c r="M264" i="4"/>
  <c r="G270" i="4"/>
  <c r="G343" i="4" s="1"/>
  <c r="E260" i="4"/>
  <c r="J267" i="4"/>
  <c r="E270" i="4"/>
  <c r="E343" i="4" s="1"/>
  <c r="E339" i="4" s="1"/>
  <c r="M269" i="4"/>
  <c r="M342" i="4" s="1"/>
  <c r="C266" i="4"/>
  <c r="M275" i="3"/>
  <c r="M274" i="3"/>
  <c r="M273" i="3"/>
  <c r="J257" i="3"/>
  <c r="J256" i="3"/>
  <c r="J255" i="3"/>
  <c r="J237" i="3"/>
  <c r="J236" i="3"/>
  <c r="J235" i="3"/>
  <c r="M252" i="3"/>
  <c r="F252" i="3"/>
  <c r="M251" i="3"/>
  <c r="M250" i="3"/>
  <c r="F250" i="3"/>
  <c r="R249" i="3"/>
  <c r="Q249" i="3"/>
  <c r="K249" i="3"/>
  <c r="J249" i="3"/>
  <c r="G249" i="3"/>
  <c r="E249" i="3"/>
  <c r="M247" i="3"/>
  <c r="F247" i="3"/>
  <c r="M246" i="3"/>
  <c r="F246" i="3"/>
  <c r="L246" i="3" s="1"/>
  <c r="M245" i="3"/>
  <c r="F245" i="3"/>
  <c r="R244" i="3"/>
  <c r="Q244" i="3"/>
  <c r="K244" i="3"/>
  <c r="J244" i="3"/>
  <c r="G244" i="3"/>
  <c r="E244" i="3"/>
  <c r="J222" i="3"/>
  <c r="J221" i="3"/>
  <c r="J220" i="3"/>
  <c r="M232" i="3"/>
  <c r="F232" i="3"/>
  <c r="M231" i="3"/>
  <c r="F231" i="3"/>
  <c r="M230" i="3"/>
  <c r="F230" i="3"/>
  <c r="R229" i="3"/>
  <c r="Q229" i="3"/>
  <c r="K229" i="3"/>
  <c r="J229" i="3"/>
  <c r="G229" i="3"/>
  <c r="E229" i="3"/>
  <c r="M217" i="3"/>
  <c r="F217" i="3"/>
  <c r="M216" i="3"/>
  <c r="M215" i="3"/>
  <c r="F215" i="3"/>
  <c r="R214" i="3"/>
  <c r="Q214" i="3"/>
  <c r="K214" i="3"/>
  <c r="J214" i="3"/>
  <c r="G214" i="3"/>
  <c r="E214" i="3"/>
  <c r="M212" i="3"/>
  <c r="F212" i="3"/>
  <c r="M211" i="3"/>
  <c r="M210" i="3"/>
  <c r="F210" i="3"/>
  <c r="R209" i="3"/>
  <c r="Q209" i="3"/>
  <c r="K209" i="3"/>
  <c r="J209" i="3"/>
  <c r="G209" i="3"/>
  <c r="E209" i="3"/>
  <c r="M206" i="3"/>
  <c r="F206" i="3"/>
  <c r="M205" i="3"/>
  <c r="M204" i="3"/>
  <c r="F204" i="3"/>
  <c r="R203" i="3"/>
  <c r="Q203" i="3"/>
  <c r="K203" i="3"/>
  <c r="J203" i="3"/>
  <c r="G203" i="3"/>
  <c r="E203" i="3"/>
  <c r="M200" i="3"/>
  <c r="M199" i="3"/>
  <c r="M198" i="3"/>
  <c r="F198" i="3"/>
  <c r="R197" i="3"/>
  <c r="Q197" i="3"/>
  <c r="K197" i="3"/>
  <c r="J197" i="3"/>
  <c r="G197" i="3"/>
  <c r="E197" i="3"/>
  <c r="M195" i="3"/>
  <c r="M194" i="3"/>
  <c r="M193" i="3"/>
  <c r="F193" i="3"/>
  <c r="R192" i="3"/>
  <c r="Q192" i="3"/>
  <c r="K192" i="3"/>
  <c r="J192" i="3"/>
  <c r="G192" i="3"/>
  <c r="E192" i="3"/>
  <c r="M190" i="3"/>
  <c r="M189" i="3"/>
  <c r="F189" i="3"/>
  <c r="M188" i="3"/>
  <c r="F188" i="3"/>
  <c r="I188" i="3" s="1"/>
  <c r="R187" i="3"/>
  <c r="Q187" i="3"/>
  <c r="K187" i="3"/>
  <c r="J187" i="3"/>
  <c r="G187" i="3"/>
  <c r="E187" i="3"/>
  <c r="J178" i="3"/>
  <c r="J177" i="3"/>
  <c r="J176" i="3"/>
  <c r="J175" i="3"/>
  <c r="M185" i="3"/>
  <c r="F185" i="3"/>
  <c r="M184" i="3"/>
  <c r="M183" i="3"/>
  <c r="F183" i="3"/>
  <c r="I183" i="3" s="1"/>
  <c r="R182" i="3"/>
  <c r="Q182" i="3"/>
  <c r="K182" i="3"/>
  <c r="J182" i="3"/>
  <c r="G182" i="3"/>
  <c r="E182" i="3"/>
  <c r="M172" i="3"/>
  <c r="M171" i="3"/>
  <c r="F171" i="3"/>
  <c r="L171" i="3" s="1"/>
  <c r="M170" i="3"/>
  <c r="F170" i="3"/>
  <c r="R169" i="3"/>
  <c r="Q169" i="3"/>
  <c r="K169" i="3"/>
  <c r="J169" i="3"/>
  <c r="G169" i="3"/>
  <c r="E169" i="3"/>
  <c r="M167" i="3"/>
  <c r="F167" i="3"/>
  <c r="M166" i="3"/>
  <c r="M165" i="3"/>
  <c r="F165" i="3"/>
  <c r="R164" i="3"/>
  <c r="Q164" i="3"/>
  <c r="K164" i="3"/>
  <c r="J164" i="3"/>
  <c r="G164" i="3"/>
  <c r="E164" i="3"/>
  <c r="M162" i="3"/>
  <c r="F162" i="3"/>
  <c r="M161" i="3"/>
  <c r="F161" i="3"/>
  <c r="L161" i="3" s="1"/>
  <c r="M160" i="3"/>
  <c r="F160" i="3"/>
  <c r="R159" i="3"/>
  <c r="Q159" i="3"/>
  <c r="K159" i="3"/>
  <c r="J159" i="3"/>
  <c r="G159" i="3"/>
  <c r="E159" i="3"/>
  <c r="M157" i="3"/>
  <c r="F157" i="3"/>
  <c r="M156" i="3"/>
  <c r="M155" i="3"/>
  <c r="F155" i="3"/>
  <c r="R154" i="3"/>
  <c r="Q154" i="3"/>
  <c r="K154" i="3"/>
  <c r="J154" i="3"/>
  <c r="G154" i="3"/>
  <c r="E154" i="3"/>
  <c r="M150" i="3"/>
  <c r="F150" i="3"/>
  <c r="M149" i="3"/>
  <c r="F149" i="3"/>
  <c r="M148" i="3"/>
  <c r="F148" i="3"/>
  <c r="R147" i="3"/>
  <c r="Q147" i="3"/>
  <c r="K147" i="3"/>
  <c r="J147" i="3"/>
  <c r="G147" i="3"/>
  <c r="E147" i="3"/>
  <c r="M145" i="3"/>
  <c r="F145" i="3"/>
  <c r="M144" i="3"/>
  <c r="M143" i="3"/>
  <c r="F143" i="3"/>
  <c r="R142" i="3"/>
  <c r="Q142" i="3"/>
  <c r="K142" i="3"/>
  <c r="J142" i="3"/>
  <c r="G142" i="3"/>
  <c r="E142" i="3"/>
  <c r="M139" i="3"/>
  <c r="F139" i="3"/>
  <c r="M138" i="3"/>
  <c r="M137" i="3"/>
  <c r="F137" i="3"/>
  <c r="R136" i="3"/>
  <c r="Q136" i="3"/>
  <c r="K136" i="3"/>
  <c r="J136" i="3"/>
  <c r="G136" i="3"/>
  <c r="E136" i="3"/>
  <c r="M131" i="3"/>
  <c r="F131" i="3"/>
  <c r="M130" i="3"/>
  <c r="M129" i="3"/>
  <c r="F129" i="3"/>
  <c r="R128" i="3"/>
  <c r="Q128" i="3"/>
  <c r="K128" i="3"/>
  <c r="J128" i="3"/>
  <c r="G128" i="3"/>
  <c r="E128" i="3"/>
  <c r="M126" i="3"/>
  <c r="F126" i="3"/>
  <c r="M125" i="3"/>
  <c r="M124" i="3"/>
  <c r="F124" i="3"/>
  <c r="R123" i="3"/>
  <c r="Q123" i="3"/>
  <c r="K123" i="3"/>
  <c r="J123" i="3"/>
  <c r="G123" i="3"/>
  <c r="E123" i="3"/>
  <c r="M118" i="3"/>
  <c r="F118" i="3"/>
  <c r="M117" i="3"/>
  <c r="M116" i="3"/>
  <c r="F116" i="3"/>
  <c r="R115" i="3"/>
  <c r="Q115" i="3"/>
  <c r="K115" i="3"/>
  <c r="J115" i="3"/>
  <c r="G115" i="3"/>
  <c r="E115" i="3"/>
  <c r="K108" i="3"/>
  <c r="J108" i="3"/>
  <c r="G108" i="3"/>
  <c r="E108" i="3"/>
  <c r="M112" i="3"/>
  <c r="F112" i="3"/>
  <c r="M111" i="3"/>
  <c r="F111" i="3"/>
  <c r="M110" i="3"/>
  <c r="F110" i="3"/>
  <c r="M109" i="3"/>
  <c r="F109" i="3"/>
  <c r="R108" i="3"/>
  <c r="Q108" i="3"/>
  <c r="M104" i="3"/>
  <c r="F104" i="3"/>
  <c r="M103" i="3"/>
  <c r="M102" i="3"/>
  <c r="F102" i="3"/>
  <c r="R101" i="3"/>
  <c r="Q101" i="3"/>
  <c r="K101" i="3"/>
  <c r="J101" i="3"/>
  <c r="G101" i="3"/>
  <c r="E101" i="3"/>
  <c r="J86" i="3"/>
  <c r="J85" i="3"/>
  <c r="J84" i="3"/>
  <c r="J83" i="3"/>
  <c r="M97" i="3"/>
  <c r="M96" i="3"/>
  <c r="M95" i="3"/>
  <c r="F95" i="3"/>
  <c r="R94" i="3"/>
  <c r="Q94" i="3"/>
  <c r="K94" i="3"/>
  <c r="J94" i="3"/>
  <c r="G94" i="3"/>
  <c r="E94" i="3"/>
  <c r="M75" i="3"/>
  <c r="M74" i="3"/>
  <c r="F74" i="3"/>
  <c r="M73" i="3"/>
  <c r="F73" i="3"/>
  <c r="R72" i="3"/>
  <c r="Q72" i="3"/>
  <c r="K72" i="3"/>
  <c r="J72" i="3"/>
  <c r="G72" i="3"/>
  <c r="E72" i="3"/>
  <c r="K66" i="3"/>
  <c r="J66" i="3"/>
  <c r="G66" i="3"/>
  <c r="E66" i="3"/>
  <c r="M70" i="3"/>
  <c r="F70" i="3"/>
  <c r="M69" i="3"/>
  <c r="M68" i="3"/>
  <c r="M67" i="3"/>
  <c r="F67" i="3"/>
  <c r="R66" i="3"/>
  <c r="Q66" i="3"/>
  <c r="J59" i="3"/>
  <c r="J58" i="3"/>
  <c r="J57" i="3"/>
  <c r="M54" i="3"/>
  <c r="F54" i="3"/>
  <c r="M53" i="3"/>
  <c r="F53" i="3"/>
  <c r="L53" i="3" s="1"/>
  <c r="M52" i="3"/>
  <c r="F52" i="3"/>
  <c r="R51" i="3"/>
  <c r="Q51" i="3"/>
  <c r="K51" i="3"/>
  <c r="J51" i="3"/>
  <c r="G51" i="3"/>
  <c r="E51" i="3"/>
  <c r="M47" i="3"/>
  <c r="F47" i="3"/>
  <c r="M46" i="3"/>
  <c r="M45" i="3"/>
  <c r="F45" i="3"/>
  <c r="R44" i="3"/>
  <c r="Q44" i="3"/>
  <c r="K44" i="3"/>
  <c r="J44" i="3"/>
  <c r="G44" i="3"/>
  <c r="E44" i="3"/>
  <c r="M42" i="3"/>
  <c r="F42" i="3"/>
  <c r="M41" i="3"/>
  <c r="M40" i="3"/>
  <c r="F40" i="3"/>
  <c r="R39" i="3"/>
  <c r="Q39" i="3"/>
  <c r="K39" i="3"/>
  <c r="J39" i="3"/>
  <c r="G39" i="3"/>
  <c r="E39" i="3"/>
  <c r="M37" i="3"/>
  <c r="F37" i="3"/>
  <c r="M36" i="3"/>
  <c r="M35" i="3"/>
  <c r="R34" i="3"/>
  <c r="Q34" i="3"/>
  <c r="K34" i="3"/>
  <c r="J34" i="3"/>
  <c r="G34" i="3"/>
  <c r="E34" i="3"/>
  <c r="M32" i="3"/>
  <c r="F32" i="3"/>
  <c r="M31" i="3"/>
  <c r="F31" i="3"/>
  <c r="M30" i="3"/>
  <c r="F30" i="3"/>
  <c r="R29" i="3"/>
  <c r="Q29" i="3"/>
  <c r="K29" i="3"/>
  <c r="J29" i="3"/>
  <c r="G29" i="3"/>
  <c r="E29" i="3"/>
  <c r="J25" i="3"/>
  <c r="J24" i="3"/>
  <c r="J23" i="3"/>
  <c r="M20" i="3"/>
  <c r="M19" i="3"/>
  <c r="M18" i="3"/>
  <c r="F18" i="3"/>
  <c r="R17" i="3"/>
  <c r="Q17" i="3"/>
  <c r="K17" i="3"/>
  <c r="J17" i="3"/>
  <c r="G17" i="3"/>
  <c r="E17" i="3"/>
  <c r="M15" i="3"/>
  <c r="M14" i="3"/>
  <c r="M13" i="3"/>
  <c r="J12" i="3"/>
  <c r="J103" i="1"/>
  <c r="K66" i="1"/>
  <c r="J66" i="1"/>
  <c r="J25" i="2"/>
  <c r="J24" i="2"/>
  <c r="J23" i="2"/>
  <c r="J59" i="2"/>
  <c r="J58" i="2"/>
  <c r="J57" i="2"/>
  <c r="J81" i="2"/>
  <c r="J80" i="2"/>
  <c r="J79" i="2"/>
  <c r="J84" i="4" s="1"/>
  <c r="M84" i="4" s="1"/>
  <c r="J78" i="2"/>
  <c r="K103" i="2"/>
  <c r="J103" i="2"/>
  <c r="J173" i="2"/>
  <c r="J172" i="2"/>
  <c r="J171" i="2"/>
  <c r="J176" i="4" s="1"/>
  <c r="J170" i="2"/>
  <c r="J217" i="2"/>
  <c r="J216" i="2"/>
  <c r="J215" i="2"/>
  <c r="M271" i="2"/>
  <c r="M270" i="2"/>
  <c r="M269" i="2"/>
  <c r="M268" i="2"/>
  <c r="M247" i="2"/>
  <c r="M246" i="2"/>
  <c r="M245" i="2"/>
  <c r="R244" i="2"/>
  <c r="Q244" i="2"/>
  <c r="K244" i="2"/>
  <c r="J244" i="2"/>
  <c r="M242" i="2"/>
  <c r="M241" i="2"/>
  <c r="R239" i="2"/>
  <c r="M240" i="2"/>
  <c r="Q239" i="2"/>
  <c r="K239" i="2"/>
  <c r="J239" i="2"/>
  <c r="M227" i="2"/>
  <c r="M226" i="2"/>
  <c r="M225" i="2"/>
  <c r="Q224" i="2"/>
  <c r="K224" i="2"/>
  <c r="J224" i="2"/>
  <c r="M212" i="2"/>
  <c r="M211" i="2"/>
  <c r="R209" i="2"/>
  <c r="M210" i="2"/>
  <c r="Q209" i="2"/>
  <c r="K209" i="2"/>
  <c r="J209" i="2"/>
  <c r="M207" i="2"/>
  <c r="M206" i="2"/>
  <c r="M205" i="2"/>
  <c r="Q204" i="2"/>
  <c r="K204" i="2"/>
  <c r="J204" i="2"/>
  <c r="M201" i="2"/>
  <c r="M200" i="2"/>
  <c r="M199" i="2"/>
  <c r="Q198" i="2"/>
  <c r="K198" i="2"/>
  <c r="J198" i="2"/>
  <c r="M195" i="2"/>
  <c r="M194" i="2"/>
  <c r="R192" i="2"/>
  <c r="M193" i="2"/>
  <c r="Q192" i="2"/>
  <c r="K192" i="2"/>
  <c r="J192" i="2"/>
  <c r="M190" i="2"/>
  <c r="M189" i="2"/>
  <c r="M188" i="2"/>
  <c r="Q187" i="2"/>
  <c r="K187" i="2"/>
  <c r="J187" i="2"/>
  <c r="M185" i="2"/>
  <c r="M184" i="2"/>
  <c r="R182" i="2"/>
  <c r="M183" i="2"/>
  <c r="Q182" i="2"/>
  <c r="K182" i="2"/>
  <c r="J182" i="2"/>
  <c r="M180" i="2"/>
  <c r="M178" i="2"/>
  <c r="Q177" i="2"/>
  <c r="K177" i="2"/>
  <c r="J177" i="2"/>
  <c r="M167" i="2"/>
  <c r="M166" i="2"/>
  <c r="M165" i="2"/>
  <c r="Q164" i="2"/>
  <c r="K164" i="2"/>
  <c r="J164" i="2"/>
  <c r="M162" i="2"/>
  <c r="M161" i="2"/>
  <c r="M160" i="2"/>
  <c r="Q159" i="2"/>
  <c r="K159" i="2"/>
  <c r="J159" i="2"/>
  <c r="M157" i="2"/>
  <c r="M156" i="2"/>
  <c r="M155" i="2"/>
  <c r="Q154" i="2"/>
  <c r="K154" i="2"/>
  <c r="J154" i="2"/>
  <c r="M152" i="2"/>
  <c r="M151" i="2"/>
  <c r="R149" i="2"/>
  <c r="M150" i="2"/>
  <c r="Q149" i="2"/>
  <c r="K149" i="2"/>
  <c r="J149" i="2"/>
  <c r="M145" i="2"/>
  <c r="M144" i="2"/>
  <c r="M143" i="2"/>
  <c r="Q142" i="2"/>
  <c r="K142" i="2"/>
  <c r="J142" i="2"/>
  <c r="M140" i="2"/>
  <c r="M139" i="2"/>
  <c r="M138" i="2"/>
  <c r="Q137" i="2"/>
  <c r="K137" i="2"/>
  <c r="J137" i="2"/>
  <c r="M134" i="2"/>
  <c r="M133" i="2"/>
  <c r="R131" i="2"/>
  <c r="M132" i="2"/>
  <c r="Q131" i="2"/>
  <c r="K131" i="2"/>
  <c r="J131" i="2"/>
  <c r="M126" i="2"/>
  <c r="M125" i="2"/>
  <c r="M124" i="2"/>
  <c r="Q123" i="2"/>
  <c r="K123" i="2"/>
  <c r="J123" i="2"/>
  <c r="M121" i="2"/>
  <c r="M120" i="2"/>
  <c r="M119" i="2"/>
  <c r="Q118" i="2"/>
  <c r="K118" i="2"/>
  <c r="M113" i="2"/>
  <c r="M112" i="2"/>
  <c r="M111" i="2"/>
  <c r="Q110" i="2"/>
  <c r="K110" i="2"/>
  <c r="J110" i="2"/>
  <c r="M106" i="2"/>
  <c r="M105" i="2"/>
  <c r="M104" i="2"/>
  <c r="Q103" i="2"/>
  <c r="M99" i="2"/>
  <c r="M98" i="2"/>
  <c r="M97" i="2"/>
  <c r="Q96" i="2"/>
  <c r="K96" i="2"/>
  <c r="J96" i="2"/>
  <c r="M92" i="2"/>
  <c r="M91" i="2"/>
  <c r="M90" i="2"/>
  <c r="Q89" i="2"/>
  <c r="K89" i="2"/>
  <c r="J89" i="2"/>
  <c r="K66" i="2"/>
  <c r="J66" i="2"/>
  <c r="M75" i="2"/>
  <c r="M74" i="2"/>
  <c r="M73" i="2"/>
  <c r="Q72" i="2"/>
  <c r="K72" i="2"/>
  <c r="J72" i="2"/>
  <c r="M69" i="2"/>
  <c r="M68" i="2"/>
  <c r="M67" i="2"/>
  <c r="Q66" i="2"/>
  <c r="M54" i="2"/>
  <c r="M53" i="2"/>
  <c r="M52" i="2"/>
  <c r="Q51" i="2"/>
  <c r="K51" i="2"/>
  <c r="J51" i="2"/>
  <c r="M47" i="2"/>
  <c r="M46" i="2"/>
  <c r="M45" i="2"/>
  <c r="Q44" i="2"/>
  <c r="K44" i="2"/>
  <c r="J44" i="2"/>
  <c r="M42" i="2"/>
  <c r="M41" i="2"/>
  <c r="M40" i="2"/>
  <c r="Q39" i="2"/>
  <c r="K39" i="2"/>
  <c r="J39" i="2"/>
  <c r="M37" i="2"/>
  <c r="M36" i="2"/>
  <c r="M35" i="2"/>
  <c r="Q34" i="2"/>
  <c r="K34" i="2"/>
  <c r="J34" i="2"/>
  <c r="M32" i="2"/>
  <c r="M31" i="2"/>
  <c r="M30" i="2"/>
  <c r="Q29" i="2"/>
  <c r="K29" i="2"/>
  <c r="J29" i="2"/>
  <c r="M20" i="2"/>
  <c r="M19" i="2"/>
  <c r="M18" i="2"/>
  <c r="Q17" i="2"/>
  <c r="K17" i="2"/>
  <c r="J17" i="2"/>
  <c r="M15" i="2"/>
  <c r="M14" i="2"/>
  <c r="M13" i="2"/>
  <c r="J12" i="2"/>
  <c r="F271" i="2"/>
  <c r="H271" i="2" s="1"/>
  <c r="N271" i="2" s="1"/>
  <c r="F270" i="2"/>
  <c r="L270" i="2" s="1"/>
  <c r="F269" i="2"/>
  <c r="L269" i="2" s="1"/>
  <c r="F268" i="2"/>
  <c r="L268" i="2" s="1"/>
  <c r="F247" i="2"/>
  <c r="L247" i="2" s="1"/>
  <c r="F246" i="2"/>
  <c r="L246" i="2" s="1"/>
  <c r="F245" i="2"/>
  <c r="L245" i="2" s="1"/>
  <c r="F242" i="2"/>
  <c r="F241" i="2"/>
  <c r="L241" i="2" s="1"/>
  <c r="F240" i="2"/>
  <c r="L240" i="2" s="1"/>
  <c r="F227" i="2"/>
  <c r="L227" i="2" s="1"/>
  <c r="F226" i="2"/>
  <c r="L226" i="2" s="1"/>
  <c r="F225" i="2"/>
  <c r="L225" i="2" s="1"/>
  <c r="F212" i="2"/>
  <c r="L212" i="2" s="1"/>
  <c r="F211" i="2"/>
  <c r="L211" i="2" s="1"/>
  <c r="F210" i="2"/>
  <c r="L210" i="2" s="1"/>
  <c r="F207" i="2"/>
  <c r="L207" i="2" s="1"/>
  <c r="F205" i="2"/>
  <c r="L205" i="2" s="1"/>
  <c r="F201" i="2"/>
  <c r="L201" i="2" s="1"/>
  <c r="F199" i="2"/>
  <c r="L199" i="2" s="1"/>
  <c r="F195" i="2"/>
  <c r="L195" i="2" s="1"/>
  <c r="F194" i="2"/>
  <c r="L194" i="2" s="1"/>
  <c r="F193" i="2"/>
  <c r="L193" i="2" s="1"/>
  <c r="F190" i="2"/>
  <c r="L190" i="2" s="1"/>
  <c r="F189" i="2"/>
  <c r="L189" i="2" s="1"/>
  <c r="F188" i="2"/>
  <c r="L188" i="2" s="1"/>
  <c r="F185" i="2"/>
  <c r="L185" i="2" s="1"/>
  <c r="F184" i="2"/>
  <c r="L184" i="2" s="1"/>
  <c r="F183" i="2"/>
  <c r="L183" i="2" s="1"/>
  <c r="F179" i="2"/>
  <c r="L179" i="2" s="1"/>
  <c r="F178" i="2"/>
  <c r="L178" i="2" s="1"/>
  <c r="F167" i="2"/>
  <c r="L167" i="2" s="1"/>
  <c r="F166" i="2"/>
  <c r="L166" i="2" s="1"/>
  <c r="F165" i="2"/>
  <c r="L165" i="2" s="1"/>
  <c r="F162" i="2"/>
  <c r="L162" i="2" s="1"/>
  <c r="F161" i="2"/>
  <c r="L161" i="2" s="1"/>
  <c r="F160" i="2"/>
  <c r="L160" i="2" s="1"/>
  <c r="F157" i="2"/>
  <c r="L157" i="2" s="1"/>
  <c r="F156" i="2"/>
  <c r="L156" i="2" s="1"/>
  <c r="F155" i="2"/>
  <c r="L155" i="2" s="1"/>
  <c r="F152" i="2"/>
  <c r="O152" i="2" s="1"/>
  <c r="F151" i="2"/>
  <c r="L151" i="2" s="1"/>
  <c r="F150" i="2"/>
  <c r="L150" i="2" s="1"/>
  <c r="F145" i="2"/>
  <c r="L145" i="2" s="1"/>
  <c r="F144" i="2"/>
  <c r="L144" i="2" s="1"/>
  <c r="F143" i="2"/>
  <c r="L143" i="2" s="1"/>
  <c r="F140" i="2"/>
  <c r="L140" i="2" s="1"/>
  <c r="F139" i="2"/>
  <c r="L139" i="2" s="1"/>
  <c r="F138" i="2"/>
  <c r="F134" i="2"/>
  <c r="L134" i="2" s="1"/>
  <c r="F133" i="2"/>
  <c r="L133" i="2" s="1"/>
  <c r="F132" i="2"/>
  <c r="L132" i="2" s="1"/>
  <c r="F126" i="2"/>
  <c r="L126" i="2" s="1"/>
  <c r="F125" i="2"/>
  <c r="L125" i="2" s="1"/>
  <c r="F124" i="2"/>
  <c r="L124" i="2" s="1"/>
  <c r="F121" i="2"/>
  <c r="L121" i="2" s="1"/>
  <c r="F119" i="2"/>
  <c r="L119" i="2" s="1"/>
  <c r="F113" i="2"/>
  <c r="L113" i="2" s="1"/>
  <c r="F112" i="2"/>
  <c r="L112" i="2" s="1"/>
  <c r="F111" i="2"/>
  <c r="L111" i="2" s="1"/>
  <c r="F107" i="2"/>
  <c r="L107" i="2" s="1"/>
  <c r="F106" i="2"/>
  <c r="L106" i="2" s="1"/>
  <c r="F105" i="2"/>
  <c r="L105" i="2" s="1"/>
  <c r="F104" i="2"/>
  <c r="F99" i="2"/>
  <c r="L99" i="2" s="1"/>
  <c r="F98" i="2"/>
  <c r="L98" i="2" s="1"/>
  <c r="F97" i="2"/>
  <c r="L97" i="2" s="1"/>
  <c r="F92" i="2"/>
  <c r="L92" i="2" s="1"/>
  <c r="F91" i="2"/>
  <c r="L91" i="2" s="1"/>
  <c r="F90" i="2"/>
  <c r="L90" i="2" s="1"/>
  <c r="F75" i="2"/>
  <c r="L75" i="2" s="1"/>
  <c r="F74" i="2"/>
  <c r="L74" i="2" s="1"/>
  <c r="F73" i="2"/>
  <c r="L73" i="2" s="1"/>
  <c r="F70" i="2"/>
  <c r="L70" i="2" s="1"/>
  <c r="F69" i="2"/>
  <c r="F68" i="2"/>
  <c r="L68" i="2" s="1"/>
  <c r="F54" i="2"/>
  <c r="L54" i="2" s="1"/>
  <c r="F53" i="2"/>
  <c r="L53" i="2" s="1"/>
  <c r="F52" i="2"/>
  <c r="L52" i="2" s="1"/>
  <c r="F47" i="2"/>
  <c r="L47" i="2" s="1"/>
  <c r="F46" i="2"/>
  <c r="L46" i="2" s="1"/>
  <c r="F45" i="2"/>
  <c r="F42" i="2"/>
  <c r="L42" i="2" s="1"/>
  <c r="F41" i="2"/>
  <c r="L41" i="2" s="1"/>
  <c r="F40" i="2"/>
  <c r="L40" i="2" s="1"/>
  <c r="F37" i="2"/>
  <c r="L37" i="2" s="1"/>
  <c r="F36" i="2"/>
  <c r="F35" i="2"/>
  <c r="L35" i="2" s="1"/>
  <c r="F32" i="2"/>
  <c r="L32" i="2" s="1"/>
  <c r="F31" i="2"/>
  <c r="L31" i="2" s="1"/>
  <c r="F30" i="2"/>
  <c r="L30" i="2" s="1"/>
  <c r="F20" i="2"/>
  <c r="L20" i="2" s="1"/>
  <c r="F19" i="2"/>
  <c r="L19" i="2" s="1"/>
  <c r="F18" i="2"/>
  <c r="F15" i="2"/>
  <c r="L15" i="2" s="1"/>
  <c r="F14" i="2"/>
  <c r="L14" i="2" s="1"/>
  <c r="F13" i="2"/>
  <c r="L13" i="2" s="1"/>
  <c r="R239" i="1"/>
  <c r="R224" i="1"/>
  <c r="R209" i="1"/>
  <c r="R187" i="1"/>
  <c r="R182" i="1"/>
  <c r="R177" i="1"/>
  <c r="R164" i="1"/>
  <c r="Q164" i="1"/>
  <c r="Q149" i="1"/>
  <c r="R142" i="1"/>
  <c r="Q142" i="1"/>
  <c r="R137" i="1"/>
  <c r="Q137" i="1"/>
  <c r="R131" i="1"/>
  <c r="Q123" i="1"/>
  <c r="R96" i="1"/>
  <c r="Q89" i="1"/>
  <c r="R72" i="1"/>
  <c r="R51" i="1"/>
  <c r="Q51" i="1"/>
  <c r="R44" i="1"/>
  <c r="Q39" i="1"/>
  <c r="R29" i="1"/>
  <c r="M271" i="1"/>
  <c r="M270" i="1"/>
  <c r="M269" i="1"/>
  <c r="M268" i="1"/>
  <c r="J252" i="1"/>
  <c r="J251" i="1"/>
  <c r="J250" i="1"/>
  <c r="J232" i="1"/>
  <c r="J231" i="1"/>
  <c r="J230" i="1"/>
  <c r="J215" i="1"/>
  <c r="J217" i="1"/>
  <c r="J216" i="1"/>
  <c r="K103" i="1"/>
  <c r="J59" i="1"/>
  <c r="J58" i="1"/>
  <c r="J57" i="1"/>
  <c r="J25" i="1"/>
  <c r="J24" i="1"/>
  <c r="J23" i="1"/>
  <c r="J258" i="1"/>
  <c r="J264" i="1" s="1"/>
  <c r="J337" i="1" s="1"/>
  <c r="M247" i="1"/>
  <c r="M246" i="1"/>
  <c r="M245" i="1"/>
  <c r="K244" i="1"/>
  <c r="J244" i="1"/>
  <c r="M242" i="1"/>
  <c r="M241" i="1"/>
  <c r="M240" i="1"/>
  <c r="K239" i="1"/>
  <c r="J239" i="1"/>
  <c r="M227" i="1"/>
  <c r="M226" i="1"/>
  <c r="M225" i="1"/>
  <c r="K224" i="1"/>
  <c r="J224" i="1"/>
  <c r="M212" i="1"/>
  <c r="M211" i="1"/>
  <c r="M210" i="1"/>
  <c r="K209" i="1"/>
  <c r="J209" i="1"/>
  <c r="M207" i="1"/>
  <c r="M206" i="1"/>
  <c r="M205" i="1"/>
  <c r="K204" i="1"/>
  <c r="J204" i="1"/>
  <c r="M201" i="1"/>
  <c r="M200" i="1"/>
  <c r="M199" i="1"/>
  <c r="K198" i="1"/>
  <c r="J198" i="1"/>
  <c r="M195" i="1"/>
  <c r="M194" i="1"/>
  <c r="M193" i="1"/>
  <c r="K192" i="1"/>
  <c r="J192" i="1"/>
  <c r="M190" i="1"/>
  <c r="M189" i="1"/>
  <c r="N189" i="1" s="1"/>
  <c r="M188" i="1"/>
  <c r="Q187" i="1"/>
  <c r="K187" i="1"/>
  <c r="J187" i="1"/>
  <c r="M185" i="1"/>
  <c r="M184" i="1"/>
  <c r="M183" i="1"/>
  <c r="K182" i="1"/>
  <c r="J182" i="1"/>
  <c r="M180" i="1"/>
  <c r="M179" i="1"/>
  <c r="M178" i="1"/>
  <c r="K177" i="1"/>
  <c r="J177" i="1"/>
  <c r="M167" i="1"/>
  <c r="M166" i="1"/>
  <c r="M165" i="1"/>
  <c r="K164" i="1"/>
  <c r="J164" i="1"/>
  <c r="M162" i="1"/>
  <c r="M161" i="1"/>
  <c r="M160" i="1"/>
  <c r="R159" i="1"/>
  <c r="Q159" i="1"/>
  <c r="K159" i="1"/>
  <c r="J159" i="1"/>
  <c r="M157" i="1"/>
  <c r="M156" i="1"/>
  <c r="M155" i="1"/>
  <c r="K154" i="1"/>
  <c r="J154" i="1"/>
  <c r="M152" i="1"/>
  <c r="M151" i="1"/>
  <c r="M150" i="1"/>
  <c r="R149" i="1"/>
  <c r="K149" i="1"/>
  <c r="J149" i="1"/>
  <c r="M145" i="1"/>
  <c r="M144" i="1"/>
  <c r="M143" i="1"/>
  <c r="K142" i="1"/>
  <c r="J142" i="1"/>
  <c r="M140" i="1"/>
  <c r="M139" i="1"/>
  <c r="M138" i="1"/>
  <c r="K137" i="1"/>
  <c r="J137" i="1"/>
  <c r="M134" i="1"/>
  <c r="M133" i="1"/>
  <c r="M132" i="1"/>
  <c r="K131" i="1"/>
  <c r="J131" i="1"/>
  <c r="M126" i="1"/>
  <c r="M125" i="1"/>
  <c r="M124" i="1"/>
  <c r="R123" i="1"/>
  <c r="K123" i="1"/>
  <c r="J123" i="1"/>
  <c r="M121" i="1"/>
  <c r="M120" i="1"/>
  <c r="M119" i="1"/>
  <c r="K118" i="1"/>
  <c r="J118" i="1"/>
  <c r="M113" i="1"/>
  <c r="M112" i="1"/>
  <c r="M111" i="1"/>
  <c r="R110" i="1"/>
  <c r="K110" i="1"/>
  <c r="J110" i="1"/>
  <c r="M106" i="1"/>
  <c r="M105" i="1"/>
  <c r="M104" i="1"/>
  <c r="M99" i="1"/>
  <c r="M98" i="1"/>
  <c r="M97" i="1"/>
  <c r="K96" i="1"/>
  <c r="J96" i="1"/>
  <c r="M92" i="1"/>
  <c r="M91" i="1"/>
  <c r="M90" i="1"/>
  <c r="K89" i="1"/>
  <c r="J89" i="1"/>
  <c r="M75" i="1"/>
  <c r="M74" i="1"/>
  <c r="M73" i="1"/>
  <c r="K72" i="1"/>
  <c r="J72" i="1"/>
  <c r="M70" i="1"/>
  <c r="M69" i="1"/>
  <c r="M68" i="1"/>
  <c r="M67" i="1"/>
  <c r="M54" i="1"/>
  <c r="M53" i="1"/>
  <c r="M52" i="1"/>
  <c r="K51" i="1"/>
  <c r="J51" i="1"/>
  <c r="M47" i="1"/>
  <c r="M46" i="1"/>
  <c r="M45" i="1"/>
  <c r="K44" i="1"/>
  <c r="J44" i="1"/>
  <c r="M42" i="1"/>
  <c r="M41" i="1"/>
  <c r="M40" i="1"/>
  <c r="K39" i="1"/>
  <c r="J39" i="1"/>
  <c r="M37" i="1"/>
  <c r="M36" i="1"/>
  <c r="M35" i="1"/>
  <c r="R34" i="1"/>
  <c r="K34" i="1"/>
  <c r="J34" i="1"/>
  <c r="M32" i="1"/>
  <c r="M31" i="1"/>
  <c r="M30" i="1"/>
  <c r="K29" i="1"/>
  <c r="J29" i="1"/>
  <c r="M20" i="1"/>
  <c r="M19" i="1"/>
  <c r="M18" i="1"/>
  <c r="R17" i="1"/>
  <c r="K17" i="1"/>
  <c r="J17" i="1"/>
  <c r="M15" i="1"/>
  <c r="M14" i="1"/>
  <c r="M13" i="1"/>
  <c r="J12" i="1"/>
  <c r="J262" i="4" l="1"/>
  <c r="M249" i="3"/>
  <c r="O104" i="2"/>
  <c r="J258" i="2"/>
  <c r="J264" i="2" s="1"/>
  <c r="J337" i="2" s="1"/>
  <c r="M128" i="3"/>
  <c r="K339" i="4"/>
  <c r="O69" i="2"/>
  <c r="M34" i="3"/>
  <c r="M94" i="3"/>
  <c r="K266" i="4"/>
  <c r="J22" i="2"/>
  <c r="M101" i="3"/>
  <c r="M209" i="3"/>
  <c r="M164" i="3"/>
  <c r="J263" i="3"/>
  <c r="J269" i="3" s="1"/>
  <c r="J342" i="3" s="1"/>
  <c r="O212" i="2"/>
  <c r="O199" i="2"/>
  <c r="R89" i="2"/>
  <c r="O98" i="2"/>
  <c r="R123" i="2"/>
  <c r="O161" i="2"/>
  <c r="O178" i="2"/>
  <c r="O46" i="2"/>
  <c r="O151" i="2"/>
  <c r="O162" i="2"/>
  <c r="O185" i="2"/>
  <c r="O31" i="2"/>
  <c r="O53" i="2"/>
  <c r="O124" i="2"/>
  <c r="O133" i="2"/>
  <c r="O143" i="2"/>
  <c r="R159" i="2"/>
  <c r="O167" i="2"/>
  <c r="O190" i="2"/>
  <c r="R244" i="1"/>
  <c r="Q66" i="1"/>
  <c r="Q17" i="1"/>
  <c r="M17" i="3"/>
  <c r="M197" i="3"/>
  <c r="O73" i="3"/>
  <c r="M142" i="3"/>
  <c r="M169" i="3"/>
  <c r="M123" i="3"/>
  <c r="O35" i="2"/>
  <c r="O30" i="2"/>
  <c r="O40" i="2"/>
  <c r="O42" i="2"/>
  <c r="R51" i="2"/>
  <c r="O106" i="2"/>
  <c r="O139" i="2"/>
  <c r="O184" i="2"/>
  <c r="O241" i="2"/>
  <c r="O245" i="2"/>
  <c r="O270" i="2"/>
  <c r="I271" i="2"/>
  <c r="J259" i="2"/>
  <c r="J265" i="2" s="1"/>
  <c r="J338" i="2" s="1"/>
  <c r="J257" i="2"/>
  <c r="J263" i="2" s="1"/>
  <c r="J336" i="2" s="1"/>
  <c r="L69" i="2"/>
  <c r="O73" i="2"/>
  <c r="O19" i="2"/>
  <c r="R39" i="2"/>
  <c r="O74" i="2"/>
  <c r="O91" i="2"/>
  <c r="O111" i="2"/>
  <c r="R154" i="2"/>
  <c r="I269" i="2"/>
  <c r="J56" i="2"/>
  <c r="F67" i="2"/>
  <c r="L67" i="2" s="1"/>
  <c r="D66" i="2"/>
  <c r="L271" i="2"/>
  <c r="R44" i="2"/>
  <c r="R96" i="2"/>
  <c r="O119" i="2"/>
  <c r="O150" i="2"/>
  <c r="O156" i="2"/>
  <c r="R164" i="2"/>
  <c r="O189" i="2"/>
  <c r="O246" i="2"/>
  <c r="O271" i="2"/>
  <c r="J214" i="2"/>
  <c r="J259" i="1"/>
  <c r="D66" i="1"/>
  <c r="R66" i="1"/>
  <c r="Q72" i="1"/>
  <c r="Q96" i="1"/>
  <c r="Q103" i="1"/>
  <c r="Q110" i="1"/>
  <c r="Q244" i="1"/>
  <c r="J249" i="1"/>
  <c r="Q29" i="1"/>
  <c r="Q34" i="1"/>
  <c r="Q44" i="1"/>
  <c r="R89" i="1"/>
  <c r="Q182" i="1"/>
  <c r="J229" i="1"/>
  <c r="M270" i="4"/>
  <c r="M343" i="4" s="1"/>
  <c r="M267" i="4"/>
  <c r="M340" i="4" s="1"/>
  <c r="J340" i="4"/>
  <c r="F20" i="3"/>
  <c r="I20" i="3" s="1"/>
  <c r="F96" i="3"/>
  <c r="O96" i="3" s="1"/>
  <c r="F172" i="3"/>
  <c r="L172" i="3" s="1"/>
  <c r="F194" i="3"/>
  <c r="L194" i="3" s="1"/>
  <c r="F199" i="3"/>
  <c r="L199" i="3" s="1"/>
  <c r="M66" i="3"/>
  <c r="F117" i="3"/>
  <c r="L117" i="3" s="1"/>
  <c r="F130" i="3"/>
  <c r="L130" i="3" s="1"/>
  <c r="F138" i="3"/>
  <c r="L138" i="3" s="1"/>
  <c r="F144" i="3"/>
  <c r="L144" i="3" s="1"/>
  <c r="F156" i="3"/>
  <c r="L156" i="3" s="1"/>
  <c r="O188" i="3"/>
  <c r="F216" i="3"/>
  <c r="L216" i="3" s="1"/>
  <c r="F251" i="3"/>
  <c r="L251" i="3" s="1"/>
  <c r="F274" i="3"/>
  <c r="L274" i="3" s="1"/>
  <c r="M39" i="3"/>
  <c r="M44" i="3"/>
  <c r="M51" i="3"/>
  <c r="L103" i="3"/>
  <c r="F166" i="3"/>
  <c r="L166" i="3" s="1"/>
  <c r="H188" i="3"/>
  <c r="N188" i="3" s="1"/>
  <c r="M192" i="3"/>
  <c r="M203" i="3"/>
  <c r="M244" i="3"/>
  <c r="F273" i="3"/>
  <c r="L273" i="3" s="1"/>
  <c r="D34" i="3"/>
  <c r="F34" i="3" s="1"/>
  <c r="L34" i="3" s="1"/>
  <c r="F35" i="3"/>
  <c r="F69" i="3"/>
  <c r="H69" i="3" s="1"/>
  <c r="N69" i="3" s="1"/>
  <c r="F19" i="3"/>
  <c r="L19" i="3" s="1"/>
  <c r="F36" i="3"/>
  <c r="O36" i="3" s="1"/>
  <c r="F41" i="3"/>
  <c r="L41" i="3" s="1"/>
  <c r="F46" i="3"/>
  <c r="L46" i="3" s="1"/>
  <c r="F68" i="3"/>
  <c r="L68" i="3" s="1"/>
  <c r="F75" i="3"/>
  <c r="L75" i="3" s="1"/>
  <c r="F97" i="3"/>
  <c r="H97" i="3" s="1"/>
  <c r="N97" i="3" s="1"/>
  <c r="M108" i="3"/>
  <c r="M115" i="3"/>
  <c r="M136" i="3"/>
  <c r="M154" i="3"/>
  <c r="M159" i="3"/>
  <c r="O183" i="3"/>
  <c r="D187" i="3"/>
  <c r="F187" i="3" s="1"/>
  <c r="L187" i="3" s="1"/>
  <c r="F190" i="3"/>
  <c r="H190" i="3" s="1"/>
  <c r="N190" i="3" s="1"/>
  <c r="F195" i="3"/>
  <c r="H195" i="3" s="1"/>
  <c r="N195" i="3" s="1"/>
  <c r="F200" i="3"/>
  <c r="L200" i="3" s="1"/>
  <c r="M214" i="3"/>
  <c r="L36" i="2"/>
  <c r="O36" i="2"/>
  <c r="L138" i="2"/>
  <c r="O138" i="2"/>
  <c r="O205" i="2"/>
  <c r="L18" i="2"/>
  <c r="O18" i="2"/>
  <c r="L45" i="2"/>
  <c r="O45" i="2"/>
  <c r="O15" i="2"/>
  <c r="O105" i="2"/>
  <c r="O126" i="2"/>
  <c r="O144" i="2"/>
  <c r="O166" i="2"/>
  <c r="R187" i="2"/>
  <c r="O194" i="2"/>
  <c r="L152" i="2"/>
  <c r="J77" i="2"/>
  <c r="L242" i="2"/>
  <c r="O242" i="2"/>
  <c r="O68" i="2"/>
  <c r="O92" i="2"/>
  <c r="O210" i="2"/>
  <c r="O226" i="2"/>
  <c r="L104" i="2"/>
  <c r="R34" i="2"/>
  <c r="O52" i="2"/>
  <c r="O97" i="2"/>
  <c r="O121" i="2"/>
  <c r="O132" i="2"/>
  <c r="O269" i="2"/>
  <c r="O20" i="2"/>
  <c r="O112" i="2"/>
  <c r="O125" i="2"/>
  <c r="O165" i="2"/>
  <c r="R177" i="2"/>
  <c r="O188" i="2"/>
  <c r="O193" i="2"/>
  <c r="O225" i="2"/>
  <c r="R29" i="2"/>
  <c r="O41" i="2"/>
  <c r="O90" i="2"/>
  <c r="R110" i="2"/>
  <c r="R142" i="2"/>
  <c r="O155" i="2"/>
  <c r="O160" i="2"/>
  <c r="O183" i="2"/>
  <c r="O211" i="2"/>
  <c r="O240" i="2"/>
  <c r="J169" i="2"/>
  <c r="F14" i="1"/>
  <c r="L14" i="1" s="1"/>
  <c r="D41" i="4"/>
  <c r="F41" i="4" s="1"/>
  <c r="F41" i="1"/>
  <c r="L41" i="1" s="1"/>
  <c r="D74" i="4"/>
  <c r="F74" i="4" s="1"/>
  <c r="F74" i="1"/>
  <c r="L74" i="1" s="1"/>
  <c r="D109" i="4"/>
  <c r="F104" i="1"/>
  <c r="L104" i="1" s="1"/>
  <c r="D131" i="4"/>
  <c r="F131" i="4" s="1"/>
  <c r="F126" i="1"/>
  <c r="L126" i="1" s="1"/>
  <c r="D149" i="4"/>
  <c r="F149" i="4" s="1"/>
  <c r="F144" i="1"/>
  <c r="L144" i="1" s="1"/>
  <c r="D171" i="4"/>
  <c r="F166" i="1"/>
  <c r="L166" i="1" s="1"/>
  <c r="D199" i="4"/>
  <c r="F199" i="4" s="1"/>
  <c r="F194" i="1"/>
  <c r="L194" i="1" s="1"/>
  <c r="D231" i="4"/>
  <c r="F226" i="1"/>
  <c r="L226" i="1" s="1"/>
  <c r="J22" i="1"/>
  <c r="J256" i="1"/>
  <c r="J262" i="1" s="1"/>
  <c r="J335" i="1" s="1"/>
  <c r="F13" i="1"/>
  <c r="L13" i="1" s="1"/>
  <c r="D19" i="4"/>
  <c r="F19" i="4" s="1"/>
  <c r="F19" i="1"/>
  <c r="L19" i="1" s="1"/>
  <c r="D32" i="4"/>
  <c r="F32" i="1"/>
  <c r="L32" i="1" s="1"/>
  <c r="D40" i="4"/>
  <c r="F40" i="1"/>
  <c r="L40" i="1" s="1"/>
  <c r="D46" i="4"/>
  <c r="F46" i="4" s="1"/>
  <c r="F46" i="1"/>
  <c r="L46" i="1" s="1"/>
  <c r="D54" i="4"/>
  <c r="F54" i="4" s="1"/>
  <c r="F54" i="1"/>
  <c r="L54" i="1" s="1"/>
  <c r="D73" i="4"/>
  <c r="F73" i="1"/>
  <c r="L73" i="1" s="1"/>
  <c r="D96" i="4"/>
  <c r="F96" i="4" s="1"/>
  <c r="F91" i="1"/>
  <c r="L91" i="1" s="1"/>
  <c r="D104" i="4"/>
  <c r="F104" i="4" s="1"/>
  <c r="F99" i="1"/>
  <c r="L99" i="1" s="1"/>
  <c r="D112" i="4"/>
  <c r="F112" i="4" s="1"/>
  <c r="F107" i="1"/>
  <c r="L107" i="1" s="1"/>
  <c r="D124" i="4"/>
  <c r="F119" i="1"/>
  <c r="L119" i="1" s="1"/>
  <c r="D130" i="4"/>
  <c r="F130" i="4" s="1"/>
  <c r="F125" i="1"/>
  <c r="L125" i="1" s="1"/>
  <c r="D139" i="4"/>
  <c r="F139" i="4" s="1"/>
  <c r="F134" i="1"/>
  <c r="L134" i="1" s="1"/>
  <c r="D148" i="4"/>
  <c r="F143" i="1"/>
  <c r="L143" i="1" s="1"/>
  <c r="D156" i="4"/>
  <c r="F156" i="4" s="1"/>
  <c r="F151" i="1"/>
  <c r="L151" i="1" s="1"/>
  <c r="D162" i="4"/>
  <c r="F162" i="4" s="1"/>
  <c r="F157" i="1"/>
  <c r="L157" i="1" s="1"/>
  <c r="D170" i="4"/>
  <c r="F165" i="1"/>
  <c r="L165" i="1" s="1"/>
  <c r="F179" i="1"/>
  <c r="L179" i="1" s="1"/>
  <c r="D190" i="4"/>
  <c r="F190" i="4" s="1"/>
  <c r="F185" i="1"/>
  <c r="L185" i="1" s="1"/>
  <c r="D198" i="4"/>
  <c r="F193" i="1"/>
  <c r="L193" i="1" s="1"/>
  <c r="D212" i="4"/>
  <c r="F212" i="4" s="1"/>
  <c r="F207" i="1"/>
  <c r="L207" i="1" s="1"/>
  <c r="D230" i="4"/>
  <c r="F225" i="1"/>
  <c r="L225" i="1" s="1"/>
  <c r="D246" i="4"/>
  <c r="F241" i="1"/>
  <c r="L241" i="1" s="1"/>
  <c r="D252" i="4"/>
  <c r="F252" i="4" s="1"/>
  <c r="F247" i="1"/>
  <c r="L247" i="1" s="1"/>
  <c r="D276" i="4"/>
  <c r="F276" i="4" s="1"/>
  <c r="F271" i="1"/>
  <c r="L271" i="1" s="1"/>
  <c r="R39" i="1"/>
  <c r="R103" i="1"/>
  <c r="R154" i="1"/>
  <c r="R192" i="1"/>
  <c r="D20" i="4"/>
  <c r="F20" i="4" s="1"/>
  <c r="F20" i="1"/>
  <c r="L20" i="1" s="1"/>
  <c r="D67" i="4"/>
  <c r="F67" i="1"/>
  <c r="L67" i="1" s="1"/>
  <c r="D116" i="4"/>
  <c r="F111" i="1"/>
  <c r="L111" i="1" s="1"/>
  <c r="D157" i="4"/>
  <c r="F157" i="4" s="1"/>
  <c r="F152" i="1"/>
  <c r="L152" i="1" s="1"/>
  <c r="D193" i="4"/>
  <c r="F188" i="1"/>
  <c r="L188" i="1" s="1"/>
  <c r="D247" i="4"/>
  <c r="F242" i="1"/>
  <c r="L242" i="1" s="1"/>
  <c r="F15" i="1"/>
  <c r="L15" i="1" s="1"/>
  <c r="D30" i="4"/>
  <c r="F30" i="1"/>
  <c r="L30" i="1" s="1"/>
  <c r="D36" i="4"/>
  <c r="F36" i="4" s="1"/>
  <c r="F36" i="1"/>
  <c r="L36" i="1" s="1"/>
  <c r="D42" i="4"/>
  <c r="F42" i="4" s="1"/>
  <c r="F42" i="1"/>
  <c r="L42" i="1" s="1"/>
  <c r="D52" i="4"/>
  <c r="F52" i="1"/>
  <c r="L52" i="1" s="1"/>
  <c r="D68" i="4"/>
  <c r="F68" i="1"/>
  <c r="L68" i="1" s="1"/>
  <c r="D75" i="4"/>
  <c r="F75" i="4" s="1"/>
  <c r="F75" i="1"/>
  <c r="L75" i="1" s="1"/>
  <c r="D102" i="4"/>
  <c r="F97" i="1"/>
  <c r="L97" i="1" s="1"/>
  <c r="D110" i="4"/>
  <c r="F110" i="4" s="1"/>
  <c r="F105" i="1"/>
  <c r="L105" i="1" s="1"/>
  <c r="D117" i="4"/>
  <c r="F117" i="4" s="1"/>
  <c r="F112" i="1"/>
  <c r="L112" i="1" s="1"/>
  <c r="D126" i="4"/>
  <c r="F126" i="4" s="1"/>
  <c r="F121" i="1"/>
  <c r="L121" i="1" s="1"/>
  <c r="D137" i="4"/>
  <c r="F132" i="1"/>
  <c r="L132" i="1" s="1"/>
  <c r="D144" i="4"/>
  <c r="F144" i="4" s="1"/>
  <c r="F139" i="1"/>
  <c r="L139" i="1" s="1"/>
  <c r="D150" i="4"/>
  <c r="F150" i="4" s="1"/>
  <c r="F145" i="1"/>
  <c r="L145" i="1" s="1"/>
  <c r="D160" i="4"/>
  <c r="F155" i="1"/>
  <c r="L155" i="1" s="1"/>
  <c r="D166" i="4"/>
  <c r="F166" i="4" s="1"/>
  <c r="F161" i="1"/>
  <c r="L161" i="1" s="1"/>
  <c r="D172" i="4"/>
  <c r="F167" i="1"/>
  <c r="L167" i="1" s="1"/>
  <c r="D188" i="4"/>
  <c r="F183" i="1"/>
  <c r="L183" i="1" s="1"/>
  <c r="D194" i="4"/>
  <c r="F194" i="4" s="1"/>
  <c r="L189" i="1"/>
  <c r="D200" i="4"/>
  <c r="F200" i="4" s="1"/>
  <c r="F195" i="1"/>
  <c r="L195" i="1" s="1"/>
  <c r="D210" i="4"/>
  <c r="F205" i="1"/>
  <c r="L205" i="1" s="1"/>
  <c r="D216" i="4"/>
  <c r="F211" i="1"/>
  <c r="L211" i="1" s="1"/>
  <c r="D232" i="4"/>
  <c r="F227" i="1"/>
  <c r="L227" i="1" s="1"/>
  <c r="D250" i="4"/>
  <c r="F245" i="1"/>
  <c r="L245" i="1" s="1"/>
  <c r="D274" i="4"/>
  <c r="F274" i="4" s="1"/>
  <c r="F269" i="1"/>
  <c r="L269" i="1" s="1"/>
  <c r="D70" i="4"/>
  <c r="F70" i="1"/>
  <c r="D35" i="4"/>
  <c r="F35" i="1"/>
  <c r="L35" i="1" s="1"/>
  <c r="D47" i="4"/>
  <c r="F47" i="4" s="1"/>
  <c r="F47" i="1"/>
  <c r="L47" i="1" s="1"/>
  <c r="D97" i="4"/>
  <c r="F97" i="4" s="1"/>
  <c r="F92" i="1"/>
  <c r="L92" i="1" s="1"/>
  <c r="D143" i="4"/>
  <c r="F138" i="1"/>
  <c r="L138" i="1" s="1"/>
  <c r="D165" i="4"/>
  <c r="F160" i="1"/>
  <c r="L160" i="1" s="1"/>
  <c r="F180" i="1"/>
  <c r="L180" i="1" s="1"/>
  <c r="D206" i="4"/>
  <c r="F206" i="4" s="1"/>
  <c r="F201" i="1"/>
  <c r="L201" i="1" s="1"/>
  <c r="D215" i="4"/>
  <c r="F210" i="1"/>
  <c r="L210" i="1" s="1"/>
  <c r="D273" i="4"/>
  <c r="F273" i="4" s="1"/>
  <c r="F268" i="1"/>
  <c r="L268" i="1" s="1"/>
  <c r="J56" i="1"/>
  <c r="D18" i="4"/>
  <c r="F18" i="1"/>
  <c r="L18" i="1" s="1"/>
  <c r="D31" i="4"/>
  <c r="F31" i="1"/>
  <c r="L31" i="1" s="1"/>
  <c r="D37" i="4"/>
  <c r="F37" i="4" s="1"/>
  <c r="F37" i="1"/>
  <c r="L37" i="1" s="1"/>
  <c r="D45" i="4"/>
  <c r="F45" i="1"/>
  <c r="L45" i="1" s="1"/>
  <c r="D53" i="4"/>
  <c r="F53" i="4" s="1"/>
  <c r="F53" i="1"/>
  <c r="L53" i="1" s="1"/>
  <c r="D69" i="4"/>
  <c r="F69" i="1"/>
  <c r="L69" i="1" s="1"/>
  <c r="D95" i="4"/>
  <c r="F90" i="1"/>
  <c r="L90" i="1" s="1"/>
  <c r="D103" i="4"/>
  <c r="F103" i="4" s="1"/>
  <c r="F98" i="1"/>
  <c r="L98" i="1" s="1"/>
  <c r="D111" i="4"/>
  <c r="F106" i="1"/>
  <c r="L106" i="1" s="1"/>
  <c r="D118" i="4"/>
  <c r="F118" i="4" s="1"/>
  <c r="F113" i="1"/>
  <c r="L113" i="1" s="1"/>
  <c r="D129" i="4"/>
  <c r="F124" i="1"/>
  <c r="L124" i="1" s="1"/>
  <c r="D138" i="4"/>
  <c r="F138" i="4" s="1"/>
  <c r="F133" i="1"/>
  <c r="L133" i="1" s="1"/>
  <c r="D145" i="4"/>
  <c r="F145" i="4" s="1"/>
  <c r="F140" i="1"/>
  <c r="L140" i="1" s="1"/>
  <c r="D155" i="4"/>
  <c r="F150" i="1"/>
  <c r="L150" i="1" s="1"/>
  <c r="D161" i="4"/>
  <c r="F161" i="4" s="1"/>
  <c r="F156" i="1"/>
  <c r="L156" i="1" s="1"/>
  <c r="D167" i="4"/>
  <c r="F167" i="4" s="1"/>
  <c r="F162" i="1"/>
  <c r="L162" i="1" s="1"/>
  <c r="D183" i="4"/>
  <c r="F178" i="1"/>
  <c r="L178" i="1" s="1"/>
  <c r="D189" i="4"/>
  <c r="F189" i="4" s="1"/>
  <c r="F184" i="1"/>
  <c r="L184" i="1" s="1"/>
  <c r="D195" i="4"/>
  <c r="F195" i="4" s="1"/>
  <c r="F190" i="1"/>
  <c r="L190" i="1" s="1"/>
  <c r="D204" i="4"/>
  <c r="F199" i="1"/>
  <c r="L199" i="1" s="1"/>
  <c r="D217" i="4"/>
  <c r="F212" i="1"/>
  <c r="L212" i="1" s="1"/>
  <c r="D245" i="4"/>
  <c r="F240" i="1"/>
  <c r="L240" i="1" s="1"/>
  <c r="D251" i="4"/>
  <c r="F251" i="4" s="1"/>
  <c r="F246" i="1"/>
  <c r="L246" i="1" s="1"/>
  <c r="F270" i="1"/>
  <c r="L270" i="1" s="1"/>
  <c r="Q131" i="1"/>
  <c r="Q154" i="1"/>
  <c r="Q209" i="1"/>
  <c r="Q224" i="1"/>
  <c r="Q239" i="1"/>
  <c r="E266" i="4"/>
  <c r="L73" i="3"/>
  <c r="I73" i="3"/>
  <c r="H73" i="3"/>
  <c r="N73" i="3" s="1"/>
  <c r="L30" i="3"/>
  <c r="H30" i="3"/>
  <c r="N30" i="3" s="1"/>
  <c r="I30" i="3"/>
  <c r="O30" i="3"/>
  <c r="J22" i="3"/>
  <c r="M72" i="3"/>
  <c r="J82" i="3"/>
  <c r="D115" i="3"/>
  <c r="J174" i="3"/>
  <c r="L190" i="3"/>
  <c r="J234" i="3"/>
  <c r="D29" i="3"/>
  <c r="D142" i="3"/>
  <c r="M187" i="3"/>
  <c r="M29" i="3"/>
  <c r="L37" i="3"/>
  <c r="I37" i="3"/>
  <c r="J254" i="3"/>
  <c r="O42" i="3"/>
  <c r="I69" i="3"/>
  <c r="D128" i="3"/>
  <c r="D214" i="3"/>
  <c r="J264" i="3"/>
  <c r="D72" i="3"/>
  <c r="O97" i="3"/>
  <c r="J261" i="3"/>
  <c r="J267" i="3" s="1"/>
  <c r="J340" i="3" s="1"/>
  <c r="J270" i="3"/>
  <c r="J343" i="3" s="1"/>
  <c r="L42" i="3"/>
  <c r="I42" i="3"/>
  <c r="H42" i="3"/>
  <c r="N42" i="3" s="1"/>
  <c r="J56" i="3"/>
  <c r="D108" i="3"/>
  <c r="L110" i="3"/>
  <c r="L149" i="3"/>
  <c r="I149" i="3"/>
  <c r="L167" i="3"/>
  <c r="I167" i="3"/>
  <c r="H167" i="3"/>
  <c r="N167" i="3" s="1"/>
  <c r="L212" i="3"/>
  <c r="H212" i="3"/>
  <c r="N212" i="3" s="1"/>
  <c r="I212" i="3"/>
  <c r="O212" i="3"/>
  <c r="L252" i="3"/>
  <c r="H252" i="3"/>
  <c r="N252" i="3" s="1"/>
  <c r="L111" i="3"/>
  <c r="H111" i="3"/>
  <c r="N111" i="3" s="1"/>
  <c r="L139" i="3"/>
  <c r="I139" i="3"/>
  <c r="H139" i="3"/>
  <c r="N139" i="3" s="1"/>
  <c r="L54" i="3"/>
  <c r="H54" i="3"/>
  <c r="N54" i="3" s="1"/>
  <c r="L97" i="3"/>
  <c r="I97" i="3"/>
  <c r="O139" i="3"/>
  <c r="O149" i="3"/>
  <c r="O167" i="3"/>
  <c r="L104" i="3"/>
  <c r="H104" i="3"/>
  <c r="N104" i="3" s="1"/>
  <c r="L162" i="3"/>
  <c r="H162" i="3"/>
  <c r="N162" i="3" s="1"/>
  <c r="L206" i="3"/>
  <c r="H206" i="3"/>
  <c r="N206" i="3" s="1"/>
  <c r="L247" i="3"/>
  <c r="H247" i="3"/>
  <c r="N247" i="3" s="1"/>
  <c r="O216" i="3"/>
  <c r="J262" i="3"/>
  <c r="D44" i="3"/>
  <c r="O46" i="3"/>
  <c r="D66" i="3"/>
  <c r="D94" i="3"/>
  <c r="D147" i="3"/>
  <c r="D154" i="3"/>
  <c r="D169" i="3"/>
  <c r="O171" i="3"/>
  <c r="O190" i="3"/>
  <c r="D192" i="3"/>
  <c r="D197" i="3"/>
  <c r="O37" i="3"/>
  <c r="D39" i="3"/>
  <c r="D136" i="3"/>
  <c r="D17" i="3"/>
  <c r="O19" i="3"/>
  <c r="H37" i="3"/>
  <c r="N37" i="3" s="1"/>
  <c r="D51" i="3"/>
  <c r="D101" i="3"/>
  <c r="D159" i="3"/>
  <c r="O161" i="3"/>
  <c r="D164" i="3"/>
  <c r="J219" i="3"/>
  <c r="D244" i="3"/>
  <c r="O246" i="3"/>
  <c r="D249" i="3"/>
  <c r="I252" i="3"/>
  <c r="O252" i="3"/>
  <c r="O245" i="3"/>
  <c r="H246" i="3"/>
  <c r="N246" i="3" s="1"/>
  <c r="I247" i="3"/>
  <c r="O247" i="3"/>
  <c r="I246" i="3"/>
  <c r="O230" i="3"/>
  <c r="I230" i="3"/>
  <c r="H230" i="3"/>
  <c r="N230" i="3" s="1"/>
  <c r="L230" i="3"/>
  <c r="L232" i="3"/>
  <c r="I232" i="3"/>
  <c r="H232" i="3"/>
  <c r="N232" i="3" s="1"/>
  <c r="L231" i="3"/>
  <c r="O231" i="3"/>
  <c r="I231" i="3"/>
  <c r="H231" i="3"/>
  <c r="N231" i="3" s="1"/>
  <c r="M229" i="3"/>
  <c r="O232" i="3"/>
  <c r="D229" i="3"/>
  <c r="H217" i="3"/>
  <c r="N217" i="3" s="1"/>
  <c r="L217" i="3"/>
  <c r="I217" i="3"/>
  <c r="O215" i="3"/>
  <c r="H216" i="3"/>
  <c r="N216" i="3" s="1"/>
  <c r="O217" i="3"/>
  <c r="I216" i="3"/>
  <c r="O210" i="3"/>
  <c r="I206" i="3"/>
  <c r="O206" i="3"/>
  <c r="O198" i="3"/>
  <c r="H199" i="3"/>
  <c r="N199" i="3" s="1"/>
  <c r="O200" i="3"/>
  <c r="I199" i="3"/>
  <c r="O199" i="3"/>
  <c r="O195" i="3"/>
  <c r="O189" i="3"/>
  <c r="I189" i="3"/>
  <c r="H189" i="3"/>
  <c r="N189" i="3" s="1"/>
  <c r="L189" i="3"/>
  <c r="L188" i="3"/>
  <c r="I190" i="3"/>
  <c r="O185" i="3"/>
  <c r="L185" i="3"/>
  <c r="H185" i="3"/>
  <c r="N185" i="3" s="1"/>
  <c r="I185" i="3"/>
  <c r="M182" i="3"/>
  <c r="L183" i="3"/>
  <c r="H183" i="3"/>
  <c r="N183" i="3" s="1"/>
  <c r="H171" i="3"/>
  <c r="N171" i="3" s="1"/>
  <c r="I171" i="3"/>
  <c r="H166" i="3"/>
  <c r="N166" i="3" s="1"/>
  <c r="H161" i="3"/>
  <c r="N161" i="3" s="1"/>
  <c r="I162" i="3"/>
  <c r="O162" i="3"/>
  <c r="I161" i="3"/>
  <c r="H157" i="3"/>
  <c r="N157" i="3" s="1"/>
  <c r="L157" i="3"/>
  <c r="I157" i="3"/>
  <c r="O157" i="3"/>
  <c r="L150" i="3"/>
  <c r="I150" i="3"/>
  <c r="H150" i="3"/>
  <c r="N150" i="3" s="1"/>
  <c r="M147" i="3"/>
  <c r="H149" i="3"/>
  <c r="N149" i="3" s="1"/>
  <c r="O150" i="3"/>
  <c r="H145" i="3"/>
  <c r="N145" i="3" s="1"/>
  <c r="L145" i="3"/>
  <c r="I145" i="3"/>
  <c r="O143" i="3"/>
  <c r="O145" i="3"/>
  <c r="L131" i="3"/>
  <c r="I131" i="3"/>
  <c r="H131" i="3"/>
  <c r="N131" i="3" s="1"/>
  <c r="O131" i="3"/>
  <c r="L126" i="3"/>
  <c r="H126" i="3"/>
  <c r="N126" i="3" s="1"/>
  <c r="I126" i="3"/>
  <c r="O124" i="3"/>
  <c r="O126" i="3"/>
  <c r="I118" i="3"/>
  <c r="H118" i="3"/>
  <c r="N118" i="3" s="1"/>
  <c r="L118" i="3"/>
  <c r="O118" i="3"/>
  <c r="L112" i="3"/>
  <c r="O112" i="3"/>
  <c r="I112" i="3"/>
  <c r="H112" i="3"/>
  <c r="N112" i="3" s="1"/>
  <c r="H110" i="3"/>
  <c r="N110" i="3" s="1"/>
  <c r="I111" i="3"/>
  <c r="O111" i="3"/>
  <c r="I110" i="3"/>
  <c r="O102" i="3"/>
  <c r="I104" i="3"/>
  <c r="O104" i="3"/>
  <c r="O74" i="3"/>
  <c r="I74" i="3"/>
  <c r="H74" i="3"/>
  <c r="N74" i="3" s="1"/>
  <c r="L74" i="3"/>
  <c r="O70" i="3"/>
  <c r="H70" i="3"/>
  <c r="N70" i="3" s="1"/>
  <c r="L70" i="3"/>
  <c r="I70" i="3"/>
  <c r="O52" i="3"/>
  <c r="H53" i="3"/>
  <c r="N53" i="3" s="1"/>
  <c r="I54" i="3"/>
  <c r="O54" i="3"/>
  <c r="I53" i="3"/>
  <c r="O53" i="3"/>
  <c r="H47" i="3"/>
  <c r="N47" i="3" s="1"/>
  <c r="L47" i="3"/>
  <c r="I47" i="3"/>
  <c r="O45" i="3"/>
  <c r="H46" i="3"/>
  <c r="N46" i="3" s="1"/>
  <c r="O47" i="3"/>
  <c r="I46" i="3"/>
  <c r="H31" i="3"/>
  <c r="N31" i="3" s="1"/>
  <c r="L31" i="3"/>
  <c r="O31" i="3"/>
  <c r="I31" i="3"/>
  <c r="O32" i="3"/>
  <c r="H19" i="3"/>
  <c r="N19" i="3" s="1"/>
  <c r="I19" i="3"/>
  <c r="J256" i="2"/>
  <c r="J262" i="2" s="1"/>
  <c r="J335" i="2" s="1"/>
  <c r="O247" i="2"/>
  <c r="R224" i="2"/>
  <c r="O227" i="2"/>
  <c r="O207" i="2"/>
  <c r="O201" i="2"/>
  <c r="O195" i="2"/>
  <c r="O157" i="2"/>
  <c r="O145" i="2"/>
  <c r="R137" i="2"/>
  <c r="O140" i="2"/>
  <c r="O134" i="2"/>
  <c r="O113" i="2"/>
  <c r="O99" i="2"/>
  <c r="R72" i="2"/>
  <c r="O75" i="2"/>
  <c r="O54" i="2"/>
  <c r="O47" i="2"/>
  <c r="O37" i="2"/>
  <c r="O32" i="2"/>
  <c r="R17" i="2"/>
  <c r="J214" i="1"/>
  <c r="J265" i="1"/>
  <c r="J338" i="1" s="1"/>
  <c r="D275" i="4"/>
  <c r="F275" i="4" s="1"/>
  <c r="R257" i="3"/>
  <c r="Q257" i="3"/>
  <c r="R256" i="3"/>
  <c r="Q256" i="3"/>
  <c r="R255" i="3"/>
  <c r="Q255" i="3"/>
  <c r="K257" i="3"/>
  <c r="D257" i="3"/>
  <c r="D256" i="3"/>
  <c r="E255" i="3"/>
  <c r="D255" i="3"/>
  <c r="R237" i="3"/>
  <c r="Q237" i="3"/>
  <c r="D237" i="3"/>
  <c r="R236" i="3"/>
  <c r="Q236" i="3"/>
  <c r="R235" i="3"/>
  <c r="Q235" i="3"/>
  <c r="K237" i="3"/>
  <c r="G237" i="3"/>
  <c r="E237" i="3"/>
  <c r="G236" i="3"/>
  <c r="E236" i="3"/>
  <c r="D236" i="3"/>
  <c r="G235" i="3"/>
  <c r="E235" i="3"/>
  <c r="R222" i="3"/>
  <c r="Q222" i="3"/>
  <c r="R221" i="3"/>
  <c r="Q221" i="3"/>
  <c r="R220" i="3"/>
  <c r="Q220" i="3"/>
  <c r="D222" i="3"/>
  <c r="D220" i="3"/>
  <c r="F184" i="3"/>
  <c r="R177" i="3"/>
  <c r="Q177" i="3"/>
  <c r="R176" i="3"/>
  <c r="R175" i="3"/>
  <c r="R178" i="3"/>
  <c r="K177" i="3"/>
  <c r="E177" i="3"/>
  <c r="D177" i="3"/>
  <c r="T98" i="3"/>
  <c r="Q178" i="3"/>
  <c r="Q176" i="3"/>
  <c r="R86" i="3"/>
  <c r="Q86" i="3"/>
  <c r="R85" i="3"/>
  <c r="Q85" i="3"/>
  <c r="R84" i="3"/>
  <c r="Q84" i="3"/>
  <c r="D84" i="3"/>
  <c r="R83" i="3"/>
  <c r="Q83" i="3"/>
  <c r="D83" i="3"/>
  <c r="K85" i="3"/>
  <c r="G85" i="3"/>
  <c r="E85" i="3"/>
  <c r="R59" i="3"/>
  <c r="Q59" i="3"/>
  <c r="R58" i="3"/>
  <c r="Q58" i="3"/>
  <c r="R57" i="3"/>
  <c r="Q57" i="3"/>
  <c r="D59" i="3"/>
  <c r="E58" i="3"/>
  <c r="E57" i="3"/>
  <c r="R25" i="3"/>
  <c r="Q25" i="3"/>
  <c r="R24" i="3"/>
  <c r="Q24" i="3"/>
  <c r="R23" i="3"/>
  <c r="Q23" i="3"/>
  <c r="K25" i="3"/>
  <c r="E25" i="3"/>
  <c r="D15" i="4"/>
  <c r="E24" i="3"/>
  <c r="F14" i="3"/>
  <c r="E23" i="3"/>
  <c r="R12" i="3"/>
  <c r="Q12" i="3"/>
  <c r="H144" i="3" l="1"/>
  <c r="N144" i="3" s="1"/>
  <c r="I96" i="3"/>
  <c r="I251" i="3"/>
  <c r="H274" i="3"/>
  <c r="N274" i="3" s="1"/>
  <c r="J268" i="4"/>
  <c r="J260" i="4"/>
  <c r="I172" i="3"/>
  <c r="H117" i="3"/>
  <c r="N117" i="3" s="1"/>
  <c r="I187" i="3"/>
  <c r="I117" i="3"/>
  <c r="H156" i="3"/>
  <c r="N156" i="3" s="1"/>
  <c r="H96" i="3"/>
  <c r="N96" i="3" s="1"/>
  <c r="H187" i="3"/>
  <c r="N187" i="3" s="1"/>
  <c r="H194" i="3"/>
  <c r="N194" i="3" s="1"/>
  <c r="O75" i="3"/>
  <c r="I36" i="3"/>
  <c r="H75" i="3"/>
  <c r="N75" i="3" s="1"/>
  <c r="O130" i="3"/>
  <c r="O187" i="3"/>
  <c r="O67" i="2"/>
  <c r="I75" i="3"/>
  <c r="O194" i="3"/>
  <c r="I34" i="3"/>
  <c r="I130" i="3"/>
  <c r="O172" i="3"/>
  <c r="I194" i="3"/>
  <c r="I274" i="3"/>
  <c r="J334" i="2"/>
  <c r="F236" i="3"/>
  <c r="H236" i="3" s="1"/>
  <c r="H251" i="3"/>
  <c r="N251" i="3" s="1"/>
  <c r="H200" i="3"/>
  <c r="N200" i="3" s="1"/>
  <c r="I200" i="3"/>
  <c r="L195" i="3"/>
  <c r="O166" i="3"/>
  <c r="I166" i="3"/>
  <c r="I144" i="3"/>
  <c r="O144" i="3"/>
  <c r="O41" i="3"/>
  <c r="H41" i="3"/>
  <c r="N41" i="3" s="1"/>
  <c r="H130" i="3"/>
  <c r="N130" i="3" s="1"/>
  <c r="I195" i="3"/>
  <c r="O103" i="3"/>
  <c r="O156" i="3"/>
  <c r="L96" i="3"/>
  <c r="I41" i="3"/>
  <c r="I156" i="3"/>
  <c r="O274" i="3"/>
  <c r="H172" i="3"/>
  <c r="N172" i="3" s="1"/>
  <c r="O269" i="1"/>
  <c r="M85" i="3"/>
  <c r="L20" i="3"/>
  <c r="H36" i="3"/>
  <c r="N36" i="3" s="1"/>
  <c r="I138" i="3"/>
  <c r="O68" i="3"/>
  <c r="L36" i="3"/>
  <c r="H20" i="3"/>
  <c r="N20" i="3" s="1"/>
  <c r="H68" i="3"/>
  <c r="N68" i="3" s="1"/>
  <c r="H138" i="3"/>
  <c r="N138" i="3" s="1"/>
  <c r="O138" i="3"/>
  <c r="O20" i="3"/>
  <c r="I68" i="3"/>
  <c r="D66" i="4"/>
  <c r="F66" i="4" s="1"/>
  <c r="D23" i="3"/>
  <c r="F23" i="3" s="1"/>
  <c r="F13" i="3"/>
  <c r="I13" i="3" s="1"/>
  <c r="F249" i="3"/>
  <c r="O249" i="3" s="1"/>
  <c r="F154" i="3"/>
  <c r="I154" i="3" s="1"/>
  <c r="D184" i="4"/>
  <c r="F184" i="4" s="1"/>
  <c r="D25" i="3"/>
  <c r="F25" i="3" s="1"/>
  <c r="L25" i="3" s="1"/>
  <c r="F15" i="3"/>
  <c r="F237" i="3"/>
  <c r="F229" i="3"/>
  <c r="H229" i="3" s="1"/>
  <c r="N229" i="3" s="1"/>
  <c r="I273" i="3"/>
  <c r="F244" i="3"/>
  <c r="L244" i="3" s="1"/>
  <c r="F17" i="3"/>
  <c r="O17" i="3" s="1"/>
  <c r="F84" i="3"/>
  <c r="F177" i="3"/>
  <c r="F255" i="3"/>
  <c r="O251" i="3"/>
  <c r="F159" i="3"/>
  <c r="O159" i="3" s="1"/>
  <c r="F51" i="3"/>
  <c r="L51" i="3" s="1"/>
  <c r="F39" i="3"/>
  <c r="I39" i="3" s="1"/>
  <c r="F192" i="3"/>
  <c r="L192" i="3" s="1"/>
  <c r="F72" i="3"/>
  <c r="O72" i="3" s="1"/>
  <c r="F128" i="3"/>
  <c r="L128" i="3" s="1"/>
  <c r="O117" i="3"/>
  <c r="F136" i="3"/>
  <c r="I136" i="3" s="1"/>
  <c r="F66" i="3"/>
  <c r="L66" i="3" s="1"/>
  <c r="F142" i="3"/>
  <c r="I142" i="3" s="1"/>
  <c r="Q22" i="3"/>
  <c r="F211" i="3"/>
  <c r="H211" i="3" s="1"/>
  <c r="N211" i="3" s="1"/>
  <c r="Q234" i="3"/>
  <c r="F275" i="3"/>
  <c r="I275" i="3" s="1"/>
  <c r="I103" i="3"/>
  <c r="H103" i="3"/>
  <c r="N103" i="3" s="1"/>
  <c r="O273" i="3"/>
  <c r="H273" i="3"/>
  <c r="N273" i="3" s="1"/>
  <c r="F164" i="3"/>
  <c r="L164" i="3" s="1"/>
  <c r="F101" i="3"/>
  <c r="O69" i="3"/>
  <c r="F197" i="3"/>
  <c r="L197" i="3" s="1"/>
  <c r="F147" i="3"/>
  <c r="H147" i="3" s="1"/>
  <c r="N147" i="3" s="1"/>
  <c r="F108" i="3"/>
  <c r="H108" i="3" s="1"/>
  <c r="N108" i="3" s="1"/>
  <c r="F29" i="3"/>
  <c r="O29" i="3" s="1"/>
  <c r="F115" i="3"/>
  <c r="L115" i="3" s="1"/>
  <c r="L69" i="3"/>
  <c r="F169" i="3"/>
  <c r="O169" i="3" s="1"/>
  <c r="F94" i="3"/>
  <c r="O94" i="3" s="1"/>
  <c r="F44" i="3"/>
  <c r="L44" i="3" s="1"/>
  <c r="F214" i="3"/>
  <c r="H214" i="3" s="1"/>
  <c r="N214" i="3" s="1"/>
  <c r="D13" i="4"/>
  <c r="D14" i="4"/>
  <c r="D24" i="4" s="1"/>
  <c r="H206" i="4"/>
  <c r="N206" i="4" s="1"/>
  <c r="O206" i="4"/>
  <c r="I206" i="4"/>
  <c r="L206" i="4"/>
  <c r="F35" i="4"/>
  <c r="D34" i="4"/>
  <c r="F34" i="4" s="1"/>
  <c r="L200" i="4"/>
  <c r="H200" i="4"/>
  <c r="N200" i="4" s="1"/>
  <c r="O200" i="4"/>
  <c r="I200" i="4"/>
  <c r="I150" i="4"/>
  <c r="O150" i="4"/>
  <c r="L150" i="4"/>
  <c r="H150" i="4"/>
  <c r="N150" i="4" s="1"/>
  <c r="F102" i="4"/>
  <c r="D101" i="4"/>
  <c r="F101" i="4" s="1"/>
  <c r="F30" i="4"/>
  <c r="D29" i="4"/>
  <c r="F29" i="4" s="1"/>
  <c r="D57" i="4"/>
  <c r="H212" i="4"/>
  <c r="N212" i="4" s="1"/>
  <c r="L212" i="4"/>
  <c r="I212" i="4"/>
  <c r="O212" i="4"/>
  <c r="F170" i="4"/>
  <c r="D175" i="4"/>
  <c r="D169" i="4"/>
  <c r="F169" i="4" s="1"/>
  <c r="O156" i="4"/>
  <c r="L156" i="4"/>
  <c r="H156" i="4"/>
  <c r="N156" i="4" s="1"/>
  <c r="I156" i="4"/>
  <c r="F124" i="4"/>
  <c r="H46" i="4"/>
  <c r="N46" i="4" s="1"/>
  <c r="O46" i="4"/>
  <c r="L46" i="4"/>
  <c r="I46" i="4"/>
  <c r="O251" i="4"/>
  <c r="I251" i="4"/>
  <c r="L251" i="4"/>
  <c r="H251" i="4"/>
  <c r="N251" i="4" s="1"/>
  <c r="F217" i="4"/>
  <c r="I195" i="4"/>
  <c r="H195" i="4"/>
  <c r="N195" i="4" s="1"/>
  <c r="L195" i="4"/>
  <c r="O195" i="4"/>
  <c r="F183" i="4"/>
  <c r="H161" i="4"/>
  <c r="N161" i="4" s="1"/>
  <c r="O161" i="4"/>
  <c r="L161" i="4"/>
  <c r="I161" i="4"/>
  <c r="L145" i="4"/>
  <c r="I145" i="4"/>
  <c r="O145" i="4"/>
  <c r="H145" i="4"/>
  <c r="N145" i="4" s="1"/>
  <c r="F129" i="4"/>
  <c r="D128" i="4"/>
  <c r="F128" i="4" s="1"/>
  <c r="D177" i="4"/>
  <c r="F111" i="4"/>
  <c r="F95" i="4"/>
  <c r="D94" i="4"/>
  <c r="F94" i="4" s="1"/>
  <c r="H53" i="4"/>
  <c r="N53" i="4" s="1"/>
  <c r="I53" i="4"/>
  <c r="L53" i="4"/>
  <c r="O53" i="4"/>
  <c r="I37" i="4"/>
  <c r="H37" i="4"/>
  <c r="N37" i="4" s="1"/>
  <c r="L37" i="4"/>
  <c r="O37" i="4"/>
  <c r="F18" i="4"/>
  <c r="D17" i="4"/>
  <c r="F17" i="4" s="1"/>
  <c r="L70" i="1"/>
  <c r="I70" i="1"/>
  <c r="F193" i="4"/>
  <c r="D192" i="4"/>
  <c r="F192" i="4" s="1"/>
  <c r="F116" i="4"/>
  <c r="D115" i="4"/>
  <c r="F115" i="4" s="1"/>
  <c r="I20" i="4"/>
  <c r="L20" i="4"/>
  <c r="H20" i="4"/>
  <c r="N20" i="4" s="1"/>
  <c r="O20" i="4"/>
  <c r="T13" i="1"/>
  <c r="O199" i="4"/>
  <c r="H199" i="4"/>
  <c r="N199" i="4" s="1"/>
  <c r="L199" i="4"/>
  <c r="I199" i="4"/>
  <c r="L149" i="4"/>
  <c r="O149" i="4"/>
  <c r="H149" i="4"/>
  <c r="N149" i="4" s="1"/>
  <c r="I149" i="4"/>
  <c r="F109" i="4"/>
  <c r="D108" i="4"/>
  <c r="F108" i="4" s="1"/>
  <c r="L41" i="4"/>
  <c r="O41" i="4"/>
  <c r="I41" i="4"/>
  <c r="H41" i="4"/>
  <c r="N41" i="4" s="1"/>
  <c r="F165" i="4"/>
  <c r="D164" i="4"/>
  <c r="F164" i="4" s="1"/>
  <c r="F70" i="4"/>
  <c r="D86" i="4"/>
  <c r="F86" i="4" s="1"/>
  <c r="F216" i="4"/>
  <c r="F188" i="4"/>
  <c r="D187" i="4"/>
  <c r="F187" i="4" s="1"/>
  <c r="F137" i="4"/>
  <c r="D136" i="4"/>
  <c r="F136" i="4" s="1"/>
  <c r="F68" i="4"/>
  <c r="D84" i="4"/>
  <c r="F84" i="4" s="1"/>
  <c r="F246" i="4"/>
  <c r="D256" i="4"/>
  <c r="L275" i="4"/>
  <c r="I275" i="4"/>
  <c r="H275" i="4"/>
  <c r="N275" i="4" s="1"/>
  <c r="O275" i="4"/>
  <c r="D244" i="4"/>
  <c r="F244" i="4" s="1"/>
  <c r="D255" i="4"/>
  <c r="F245" i="4"/>
  <c r="F204" i="4"/>
  <c r="I189" i="4"/>
  <c r="H189" i="4"/>
  <c r="N189" i="4" s="1"/>
  <c r="L189" i="4"/>
  <c r="O189" i="4"/>
  <c r="I167" i="4"/>
  <c r="O167" i="4"/>
  <c r="L167" i="4"/>
  <c r="H167" i="4"/>
  <c r="N167" i="4" s="1"/>
  <c r="F155" i="4"/>
  <c r="D154" i="4"/>
  <c r="F154" i="4" s="1"/>
  <c r="H138" i="4"/>
  <c r="N138" i="4" s="1"/>
  <c r="I138" i="4"/>
  <c r="L138" i="4"/>
  <c r="O138" i="4"/>
  <c r="H118" i="4"/>
  <c r="N118" i="4" s="1"/>
  <c r="L118" i="4"/>
  <c r="I118" i="4"/>
  <c r="O118" i="4"/>
  <c r="H103" i="4"/>
  <c r="N103" i="4" s="1"/>
  <c r="L103" i="4"/>
  <c r="I103" i="4"/>
  <c r="O103" i="4"/>
  <c r="F69" i="4"/>
  <c r="D85" i="4"/>
  <c r="F85" i="4" s="1"/>
  <c r="F45" i="4"/>
  <c r="D44" i="4"/>
  <c r="F44" i="4" s="1"/>
  <c r="F31" i="4"/>
  <c r="D58" i="4"/>
  <c r="F58" i="4" s="1"/>
  <c r="D257" i="4"/>
  <c r="F247" i="4"/>
  <c r="L157" i="4"/>
  <c r="H157" i="4"/>
  <c r="N157" i="4" s="1"/>
  <c r="O157" i="4"/>
  <c r="I157" i="4"/>
  <c r="F67" i="4"/>
  <c r="D83" i="4"/>
  <c r="D236" i="4"/>
  <c r="F236" i="4" s="1"/>
  <c r="F231" i="4"/>
  <c r="F171" i="4"/>
  <c r="L131" i="4"/>
  <c r="O131" i="4"/>
  <c r="I131" i="4"/>
  <c r="H131" i="4"/>
  <c r="N131" i="4" s="1"/>
  <c r="L74" i="4"/>
  <c r="O74" i="4"/>
  <c r="I74" i="4"/>
  <c r="H74" i="4"/>
  <c r="N74" i="4" s="1"/>
  <c r="I273" i="4"/>
  <c r="O273" i="4"/>
  <c r="L273" i="4"/>
  <c r="H273" i="4"/>
  <c r="N273" i="4" s="1"/>
  <c r="H97" i="4"/>
  <c r="N97" i="4" s="1"/>
  <c r="I97" i="4"/>
  <c r="L97" i="4"/>
  <c r="O97" i="4"/>
  <c r="F250" i="4"/>
  <c r="D249" i="4"/>
  <c r="F249" i="4" s="1"/>
  <c r="H166" i="4"/>
  <c r="N166" i="4" s="1"/>
  <c r="O166" i="4"/>
  <c r="L166" i="4"/>
  <c r="I166" i="4"/>
  <c r="H117" i="4"/>
  <c r="N117" i="4" s="1"/>
  <c r="O117" i="4"/>
  <c r="I117" i="4"/>
  <c r="L117" i="4"/>
  <c r="L42" i="4"/>
  <c r="I42" i="4"/>
  <c r="O42" i="4"/>
  <c r="H42" i="4"/>
  <c r="N42" i="4" s="1"/>
  <c r="H276" i="4"/>
  <c r="N276" i="4" s="1"/>
  <c r="L276" i="4"/>
  <c r="O276" i="4"/>
  <c r="I276" i="4"/>
  <c r="I190" i="4"/>
  <c r="O190" i="4"/>
  <c r="L190" i="4"/>
  <c r="H190" i="4"/>
  <c r="N190" i="4" s="1"/>
  <c r="H139" i="4"/>
  <c r="N139" i="4" s="1"/>
  <c r="L139" i="4"/>
  <c r="I139" i="4"/>
  <c r="O139" i="4"/>
  <c r="H104" i="4"/>
  <c r="N104" i="4" s="1"/>
  <c r="O104" i="4"/>
  <c r="I104" i="4"/>
  <c r="L104" i="4"/>
  <c r="F73" i="4"/>
  <c r="D72" i="4"/>
  <c r="F72" i="4" s="1"/>
  <c r="F32" i="4"/>
  <c r="D59" i="4"/>
  <c r="F59" i="4" s="1"/>
  <c r="F215" i="4"/>
  <c r="D220" i="4"/>
  <c r="D214" i="4"/>
  <c r="F214" i="4" s="1"/>
  <c r="F143" i="4"/>
  <c r="D142" i="4"/>
  <c r="F142" i="4" s="1"/>
  <c r="H47" i="4"/>
  <c r="N47" i="4" s="1"/>
  <c r="L47" i="4"/>
  <c r="I47" i="4"/>
  <c r="O47" i="4"/>
  <c r="O274" i="4"/>
  <c r="L274" i="4"/>
  <c r="I274" i="4"/>
  <c r="H274" i="4"/>
  <c r="N274" i="4" s="1"/>
  <c r="D237" i="4"/>
  <c r="F237" i="4" s="1"/>
  <c r="F232" i="4"/>
  <c r="F210" i="4"/>
  <c r="I194" i="4"/>
  <c r="L194" i="4"/>
  <c r="O194" i="4"/>
  <c r="H194" i="4"/>
  <c r="N194" i="4" s="1"/>
  <c r="F172" i="4"/>
  <c r="D178" i="4"/>
  <c r="F178" i="4" s="1"/>
  <c r="F160" i="4"/>
  <c r="D159" i="4"/>
  <c r="F159" i="4" s="1"/>
  <c r="H144" i="4"/>
  <c r="N144" i="4" s="1"/>
  <c r="L144" i="4"/>
  <c r="I144" i="4"/>
  <c r="O144" i="4"/>
  <c r="H126" i="4"/>
  <c r="N126" i="4" s="1"/>
  <c r="I126" i="4"/>
  <c r="O126" i="4"/>
  <c r="L126" i="4"/>
  <c r="L110" i="4"/>
  <c r="H110" i="4"/>
  <c r="N110" i="4" s="1"/>
  <c r="O110" i="4"/>
  <c r="I110" i="4"/>
  <c r="L75" i="4"/>
  <c r="I75" i="4"/>
  <c r="H75" i="4"/>
  <c r="N75" i="4" s="1"/>
  <c r="O75" i="4"/>
  <c r="D51" i="4"/>
  <c r="F51" i="4" s="1"/>
  <c r="F52" i="4"/>
  <c r="L36" i="4"/>
  <c r="H36" i="4"/>
  <c r="N36" i="4" s="1"/>
  <c r="O36" i="4"/>
  <c r="I36" i="4"/>
  <c r="D25" i="4"/>
  <c r="F15" i="4"/>
  <c r="L252" i="4"/>
  <c r="H252" i="4"/>
  <c r="N252" i="4" s="1"/>
  <c r="I252" i="4"/>
  <c r="O252" i="4"/>
  <c r="D235" i="4"/>
  <c r="F230" i="4"/>
  <c r="D229" i="4"/>
  <c r="F229" i="4" s="1"/>
  <c r="D197" i="4"/>
  <c r="F197" i="4" s="1"/>
  <c r="F198" i="4"/>
  <c r="H162" i="4"/>
  <c r="N162" i="4" s="1"/>
  <c r="L162" i="4"/>
  <c r="I162" i="4"/>
  <c r="O162" i="4"/>
  <c r="F148" i="4"/>
  <c r="D147" i="4"/>
  <c r="F147" i="4" s="1"/>
  <c r="L130" i="4"/>
  <c r="I130" i="4"/>
  <c r="O130" i="4"/>
  <c r="H130" i="4"/>
  <c r="N130" i="4" s="1"/>
  <c r="H112" i="4"/>
  <c r="N112" i="4" s="1"/>
  <c r="O112" i="4"/>
  <c r="I112" i="4"/>
  <c r="L112" i="4"/>
  <c r="H96" i="4"/>
  <c r="N96" i="4" s="1"/>
  <c r="L96" i="4"/>
  <c r="O96" i="4"/>
  <c r="I96" i="4"/>
  <c r="O54" i="4"/>
  <c r="H54" i="4"/>
  <c r="N54" i="4" s="1"/>
  <c r="I54" i="4"/>
  <c r="L54" i="4"/>
  <c r="D39" i="4"/>
  <c r="F39" i="4" s="1"/>
  <c r="F40" i="4"/>
  <c r="I19" i="4"/>
  <c r="O19" i="4"/>
  <c r="L19" i="4"/>
  <c r="H19" i="4"/>
  <c r="N19" i="4" s="1"/>
  <c r="O13" i="1"/>
  <c r="D182" i="3"/>
  <c r="F182" i="3" s="1"/>
  <c r="O182" i="3" s="1"/>
  <c r="O34" i="3"/>
  <c r="H34" i="3"/>
  <c r="N34" i="3" s="1"/>
  <c r="I169" i="3"/>
  <c r="I192" i="3"/>
  <c r="F125" i="3"/>
  <c r="D209" i="3"/>
  <c r="R22" i="3"/>
  <c r="O110" i="3"/>
  <c r="L72" i="3"/>
  <c r="R234" i="3"/>
  <c r="J260" i="3"/>
  <c r="M237" i="3"/>
  <c r="L136" i="3"/>
  <c r="H169" i="3"/>
  <c r="N169" i="3" s="1"/>
  <c r="H192" i="3"/>
  <c r="N192" i="3" s="1"/>
  <c r="L169" i="3"/>
  <c r="H249" i="3"/>
  <c r="N249" i="3" s="1"/>
  <c r="Q254" i="3"/>
  <c r="J268" i="3"/>
  <c r="R254" i="3"/>
  <c r="I250" i="3"/>
  <c r="H250" i="3"/>
  <c r="N250" i="3" s="1"/>
  <c r="L250" i="3"/>
  <c r="O250" i="3"/>
  <c r="I245" i="3"/>
  <c r="H245" i="3"/>
  <c r="N245" i="3" s="1"/>
  <c r="L245" i="3"/>
  <c r="E234" i="3"/>
  <c r="I215" i="3"/>
  <c r="H215" i="3"/>
  <c r="N215" i="3" s="1"/>
  <c r="L215" i="3"/>
  <c r="I210" i="3"/>
  <c r="H210" i="3"/>
  <c r="N210" i="3" s="1"/>
  <c r="L210" i="3"/>
  <c r="O204" i="3"/>
  <c r="I204" i="3"/>
  <c r="H204" i="3"/>
  <c r="N204" i="3" s="1"/>
  <c r="L204" i="3"/>
  <c r="I198" i="3"/>
  <c r="L198" i="3"/>
  <c r="H198" i="3"/>
  <c r="N198" i="3" s="1"/>
  <c r="O193" i="3"/>
  <c r="I193" i="3"/>
  <c r="L193" i="3"/>
  <c r="H193" i="3"/>
  <c r="N193" i="3" s="1"/>
  <c r="Q219" i="3"/>
  <c r="R219" i="3"/>
  <c r="O170" i="3"/>
  <c r="I170" i="3"/>
  <c r="H170" i="3"/>
  <c r="N170" i="3" s="1"/>
  <c r="L170" i="3"/>
  <c r="I165" i="3"/>
  <c r="L165" i="3"/>
  <c r="H165" i="3"/>
  <c r="N165" i="3" s="1"/>
  <c r="O165" i="3"/>
  <c r="O160" i="3"/>
  <c r="I160" i="3"/>
  <c r="H160" i="3"/>
  <c r="N160" i="3" s="1"/>
  <c r="L160" i="3"/>
  <c r="O155" i="3"/>
  <c r="I155" i="3"/>
  <c r="H155" i="3"/>
  <c r="N155" i="3" s="1"/>
  <c r="L155" i="3"/>
  <c r="I148" i="3"/>
  <c r="L148" i="3"/>
  <c r="H148" i="3"/>
  <c r="N148" i="3" s="1"/>
  <c r="O148" i="3"/>
  <c r="I143" i="3"/>
  <c r="L143" i="3"/>
  <c r="H143" i="3"/>
  <c r="N143" i="3" s="1"/>
  <c r="I137" i="3"/>
  <c r="L137" i="3"/>
  <c r="H137" i="3"/>
  <c r="N137" i="3" s="1"/>
  <c r="O137" i="3"/>
  <c r="I129" i="3"/>
  <c r="H129" i="3"/>
  <c r="N129" i="3" s="1"/>
  <c r="L129" i="3"/>
  <c r="O129" i="3"/>
  <c r="I124" i="3"/>
  <c r="H124" i="3"/>
  <c r="N124" i="3" s="1"/>
  <c r="L124" i="3"/>
  <c r="I116" i="3"/>
  <c r="H116" i="3"/>
  <c r="N116" i="3" s="1"/>
  <c r="L116" i="3"/>
  <c r="O116" i="3"/>
  <c r="I109" i="3"/>
  <c r="H109" i="3"/>
  <c r="N109" i="3" s="1"/>
  <c r="L109" i="3"/>
  <c r="O109" i="3"/>
  <c r="I102" i="3"/>
  <c r="H102" i="3"/>
  <c r="N102" i="3" s="1"/>
  <c r="L102" i="3"/>
  <c r="R174" i="3"/>
  <c r="I95" i="3"/>
  <c r="L95" i="3"/>
  <c r="H95" i="3"/>
  <c r="N95" i="3" s="1"/>
  <c r="O95" i="3"/>
  <c r="R82" i="3"/>
  <c r="I67" i="3"/>
  <c r="H67" i="3"/>
  <c r="N67" i="3" s="1"/>
  <c r="L67" i="3"/>
  <c r="O67" i="3"/>
  <c r="Q82" i="3"/>
  <c r="I52" i="3"/>
  <c r="H52" i="3"/>
  <c r="N52" i="3" s="1"/>
  <c r="L52" i="3"/>
  <c r="I45" i="3"/>
  <c r="H45" i="3"/>
  <c r="N45" i="3" s="1"/>
  <c r="L45" i="3"/>
  <c r="I40" i="3"/>
  <c r="H40" i="3"/>
  <c r="N40" i="3" s="1"/>
  <c r="L40" i="3"/>
  <c r="O40" i="3"/>
  <c r="Q56" i="3"/>
  <c r="I35" i="3"/>
  <c r="H35" i="3"/>
  <c r="N35" i="3" s="1"/>
  <c r="L35" i="3"/>
  <c r="O35" i="3"/>
  <c r="R56" i="3"/>
  <c r="I32" i="3"/>
  <c r="H32" i="3"/>
  <c r="N32" i="3" s="1"/>
  <c r="L32" i="3"/>
  <c r="I18" i="3"/>
  <c r="H18" i="3"/>
  <c r="N18" i="3" s="1"/>
  <c r="L18" i="3"/>
  <c r="O18" i="3"/>
  <c r="E257" i="3"/>
  <c r="G57" i="3"/>
  <c r="E83" i="3"/>
  <c r="F83" i="3" s="1"/>
  <c r="K84" i="3"/>
  <c r="J255" i="2"/>
  <c r="J261" i="2"/>
  <c r="G25" i="3"/>
  <c r="M25" i="3" s="1"/>
  <c r="G255" i="3"/>
  <c r="G23" i="3"/>
  <c r="E59" i="3"/>
  <c r="F59" i="3" s="1"/>
  <c r="K83" i="3"/>
  <c r="K24" i="3"/>
  <c r="K86" i="3"/>
  <c r="K235" i="3"/>
  <c r="K59" i="3"/>
  <c r="K58" i="3"/>
  <c r="G83" i="3"/>
  <c r="G59" i="3"/>
  <c r="E22" i="3"/>
  <c r="K23" i="3"/>
  <c r="G58" i="3"/>
  <c r="D12" i="3"/>
  <c r="D24" i="3"/>
  <c r="E12" i="3"/>
  <c r="E86" i="3"/>
  <c r="E263" i="3"/>
  <c r="E269" i="3" s="1"/>
  <c r="E342" i="3" s="1"/>
  <c r="K178" i="3"/>
  <c r="E176" i="3"/>
  <c r="K176" i="3"/>
  <c r="E178" i="3"/>
  <c r="K12" i="3"/>
  <c r="Q175" i="3"/>
  <c r="Q174" i="3" s="1"/>
  <c r="G177" i="3"/>
  <c r="M177" i="3" s="1"/>
  <c r="G12" i="3"/>
  <c r="G24" i="3"/>
  <c r="D58" i="3"/>
  <c r="F58" i="3" s="1"/>
  <c r="K57" i="3"/>
  <c r="D85" i="3"/>
  <c r="F85" i="3" s="1"/>
  <c r="K263" i="3"/>
  <c r="D57" i="3"/>
  <c r="F57" i="3" s="1"/>
  <c r="G86" i="3"/>
  <c r="D86" i="3"/>
  <c r="D175" i="3"/>
  <c r="E175" i="3"/>
  <c r="G175" i="3"/>
  <c r="G176" i="3"/>
  <c r="G178" i="3"/>
  <c r="G222" i="3"/>
  <c r="E222" i="3"/>
  <c r="F222" i="3" s="1"/>
  <c r="D178" i="3"/>
  <c r="E220" i="3"/>
  <c r="F220" i="3" s="1"/>
  <c r="K175" i="3"/>
  <c r="R263" i="3"/>
  <c r="R269" i="3" s="1"/>
  <c r="R342" i="3" s="1"/>
  <c r="Q263" i="3"/>
  <c r="Q269" i="3" s="1"/>
  <c r="Q342" i="3" s="1"/>
  <c r="G220" i="3"/>
  <c r="G234" i="3"/>
  <c r="Q262" i="3"/>
  <c r="Q268" i="3" s="1"/>
  <c r="Q341" i="3" s="1"/>
  <c r="K220" i="3"/>
  <c r="K221" i="3"/>
  <c r="D235" i="3"/>
  <c r="F235" i="3" s="1"/>
  <c r="R262" i="3"/>
  <c r="R268" i="3" s="1"/>
  <c r="R341" i="3" s="1"/>
  <c r="E221" i="3"/>
  <c r="D254" i="3"/>
  <c r="K255" i="3"/>
  <c r="K222" i="3"/>
  <c r="G221" i="3"/>
  <c r="K236" i="3"/>
  <c r="Q264" i="3"/>
  <c r="Q270" i="3" s="1"/>
  <c r="Q343" i="3" s="1"/>
  <c r="R264" i="3"/>
  <c r="R270" i="3" s="1"/>
  <c r="R343" i="3" s="1"/>
  <c r="E256" i="3"/>
  <c r="F256" i="3" s="1"/>
  <c r="G257" i="3"/>
  <c r="M257" i="3" s="1"/>
  <c r="K256" i="3"/>
  <c r="G256" i="3"/>
  <c r="R261" i="3"/>
  <c r="H44" i="3" l="1"/>
  <c r="N44" i="3" s="1"/>
  <c r="H13" i="3"/>
  <c r="N13" i="3" s="1"/>
  <c r="O44" i="3"/>
  <c r="I229" i="3"/>
  <c r="J341" i="4"/>
  <c r="J339" i="4" s="1"/>
  <c r="J266" i="4"/>
  <c r="O229" i="3"/>
  <c r="H159" i="3"/>
  <c r="N159" i="3" s="1"/>
  <c r="I236" i="3"/>
  <c r="I66" i="3"/>
  <c r="L275" i="3"/>
  <c r="L229" i="3"/>
  <c r="O211" i="3"/>
  <c r="I211" i="3"/>
  <c r="O192" i="3"/>
  <c r="F175" i="3"/>
  <c r="L17" i="3"/>
  <c r="O154" i="3"/>
  <c r="I197" i="3"/>
  <c r="I249" i="3"/>
  <c r="I115" i="3"/>
  <c r="O142" i="3"/>
  <c r="L249" i="3"/>
  <c r="H142" i="3"/>
  <c r="N142" i="3" s="1"/>
  <c r="L142" i="3"/>
  <c r="O66" i="3"/>
  <c r="H66" i="3"/>
  <c r="N66" i="3" s="1"/>
  <c r="I44" i="3"/>
  <c r="L29" i="3"/>
  <c r="I29" i="3"/>
  <c r="L147" i="3"/>
  <c r="I51" i="3"/>
  <c r="O147" i="3"/>
  <c r="I147" i="3"/>
  <c r="D176" i="3"/>
  <c r="F176" i="3" s="1"/>
  <c r="H176" i="3" s="1"/>
  <c r="N176" i="3" s="1"/>
  <c r="O214" i="3"/>
  <c r="L184" i="4"/>
  <c r="H51" i="3"/>
  <c r="N51" i="3" s="1"/>
  <c r="L13" i="3"/>
  <c r="F14" i="4"/>
  <c r="L14" i="4" s="1"/>
  <c r="H115" i="3"/>
  <c r="N115" i="3" s="1"/>
  <c r="H197" i="3"/>
  <c r="N197" i="3" s="1"/>
  <c r="H23" i="3"/>
  <c r="N23" i="3" s="1"/>
  <c r="J266" i="3"/>
  <c r="J341" i="3"/>
  <c r="J339" i="3" s="1"/>
  <c r="H128" i="3"/>
  <c r="N128" i="3" s="1"/>
  <c r="O51" i="3"/>
  <c r="O197" i="3"/>
  <c r="O115" i="3"/>
  <c r="H29" i="3"/>
  <c r="N29" i="3" s="1"/>
  <c r="D12" i="4"/>
  <c r="F12" i="4" s="1"/>
  <c r="O12" i="4" s="1"/>
  <c r="D23" i="4"/>
  <c r="D22" i="4" s="1"/>
  <c r="F22" i="4" s="1"/>
  <c r="F13" i="4"/>
  <c r="L13" i="4" s="1"/>
  <c r="F178" i="3"/>
  <c r="F12" i="3"/>
  <c r="H12" i="3" s="1"/>
  <c r="N12" i="3" s="1"/>
  <c r="H275" i="3"/>
  <c r="N275" i="3" s="1"/>
  <c r="I159" i="3"/>
  <c r="I214" i="3"/>
  <c r="H39" i="3"/>
  <c r="N39" i="3" s="1"/>
  <c r="H72" i="3"/>
  <c r="N72" i="3" s="1"/>
  <c r="L211" i="3"/>
  <c r="O136" i="3"/>
  <c r="H136" i="3"/>
  <c r="N136" i="3" s="1"/>
  <c r="L101" i="3"/>
  <c r="H101" i="3"/>
  <c r="N101" i="3" s="1"/>
  <c r="O101" i="3"/>
  <c r="F86" i="3"/>
  <c r="I86" i="3" s="1"/>
  <c r="D22" i="3"/>
  <c r="F22" i="3" s="1"/>
  <c r="F24" i="3"/>
  <c r="L24" i="3" s="1"/>
  <c r="H94" i="3"/>
  <c r="N94" i="3" s="1"/>
  <c r="I94" i="3"/>
  <c r="I72" i="3"/>
  <c r="I17" i="3"/>
  <c r="L214" i="3"/>
  <c r="F209" i="3"/>
  <c r="I209" i="3" s="1"/>
  <c r="O39" i="3"/>
  <c r="L94" i="3"/>
  <c r="L108" i="3"/>
  <c r="I108" i="3"/>
  <c r="I101" i="3"/>
  <c r="O275" i="3"/>
  <c r="L39" i="3"/>
  <c r="L159" i="3"/>
  <c r="H17" i="3"/>
  <c r="N17" i="3" s="1"/>
  <c r="L154" i="3"/>
  <c r="H154" i="3"/>
  <c r="N154" i="3" s="1"/>
  <c r="F257" i="3"/>
  <c r="L257" i="3" s="1"/>
  <c r="O108" i="3"/>
  <c r="H164" i="3"/>
  <c r="N164" i="3" s="1"/>
  <c r="O164" i="3"/>
  <c r="I164" i="3"/>
  <c r="O128" i="3"/>
  <c r="I128" i="3"/>
  <c r="I244" i="3"/>
  <c r="O244" i="3"/>
  <c r="H244" i="3"/>
  <c r="N244" i="3" s="1"/>
  <c r="I229" i="4"/>
  <c r="L229" i="4"/>
  <c r="O229" i="4"/>
  <c r="H229" i="4"/>
  <c r="N229" i="4" s="1"/>
  <c r="L143" i="4"/>
  <c r="H143" i="4"/>
  <c r="N143" i="4" s="1"/>
  <c r="I143" i="4"/>
  <c r="O143" i="4"/>
  <c r="I45" i="4"/>
  <c r="H45" i="4"/>
  <c r="N45" i="4" s="1"/>
  <c r="L45" i="4"/>
  <c r="O45" i="4"/>
  <c r="F255" i="4"/>
  <c r="D261" i="4"/>
  <c r="O187" i="4"/>
  <c r="L187" i="4"/>
  <c r="H187" i="4"/>
  <c r="N187" i="4" s="1"/>
  <c r="I187" i="4"/>
  <c r="O108" i="4"/>
  <c r="I108" i="4"/>
  <c r="L108" i="4"/>
  <c r="H108" i="4"/>
  <c r="N108" i="4" s="1"/>
  <c r="H116" i="4"/>
  <c r="N116" i="4" s="1"/>
  <c r="I116" i="4"/>
  <c r="L116" i="4"/>
  <c r="O116" i="4"/>
  <c r="H95" i="4"/>
  <c r="N95" i="4" s="1"/>
  <c r="L95" i="4"/>
  <c r="I95" i="4"/>
  <c r="O95" i="4"/>
  <c r="I129" i="4"/>
  <c r="O129" i="4"/>
  <c r="L129" i="4"/>
  <c r="H129" i="4"/>
  <c r="N129" i="4" s="1"/>
  <c r="L39" i="4"/>
  <c r="O39" i="4"/>
  <c r="I39" i="4"/>
  <c r="H39" i="4"/>
  <c r="N39" i="4" s="1"/>
  <c r="I197" i="4"/>
  <c r="H197" i="4"/>
  <c r="N197" i="4" s="1"/>
  <c r="L197" i="4"/>
  <c r="O197" i="4"/>
  <c r="L15" i="4"/>
  <c r="I15" i="4"/>
  <c r="O15" i="4"/>
  <c r="H15" i="4"/>
  <c r="N15" i="4" s="1"/>
  <c r="L159" i="4"/>
  <c r="I159" i="4"/>
  <c r="O159" i="4"/>
  <c r="H159" i="4"/>
  <c r="N159" i="4" s="1"/>
  <c r="L142" i="4"/>
  <c r="H142" i="4"/>
  <c r="N142" i="4" s="1"/>
  <c r="O142" i="4"/>
  <c r="I142" i="4"/>
  <c r="H215" i="4"/>
  <c r="N215" i="4" s="1"/>
  <c r="L215" i="4"/>
  <c r="I215" i="4"/>
  <c r="O215" i="4"/>
  <c r="L73" i="4"/>
  <c r="I73" i="4"/>
  <c r="H73" i="4"/>
  <c r="N73" i="4" s="1"/>
  <c r="O73" i="4"/>
  <c r="F24" i="4"/>
  <c r="H236" i="4"/>
  <c r="N236" i="4" s="1"/>
  <c r="L236" i="4"/>
  <c r="I236" i="4"/>
  <c r="O236" i="4"/>
  <c r="I247" i="4"/>
  <c r="L247" i="4"/>
  <c r="H247" i="4"/>
  <c r="N247" i="4" s="1"/>
  <c r="O247" i="4"/>
  <c r="L44" i="4"/>
  <c r="O44" i="4"/>
  <c r="I44" i="4"/>
  <c r="H44" i="4"/>
  <c r="N44" i="4" s="1"/>
  <c r="H154" i="4"/>
  <c r="N154" i="4" s="1"/>
  <c r="L154" i="4"/>
  <c r="O154" i="4"/>
  <c r="I154" i="4"/>
  <c r="H245" i="4"/>
  <c r="N245" i="4" s="1"/>
  <c r="O245" i="4"/>
  <c r="I245" i="4"/>
  <c r="L245" i="4"/>
  <c r="H246" i="4"/>
  <c r="N246" i="4" s="1"/>
  <c r="L246" i="4"/>
  <c r="I246" i="4"/>
  <c r="O246" i="4"/>
  <c r="H137" i="4"/>
  <c r="N137" i="4" s="1"/>
  <c r="O137" i="4"/>
  <c r="I137" i="4"/>
  <c r="L137" i="4"/>
  <c r="L216" i="4"/>
  <c r="I216" i="4"/>
  <c r="O216" i="4"/>
  <c r="H216" i="4"/>
  <c r="N216" i="4" s="1"/>
  <c r="H165" i="4"/>
  <c r="N165" i="4" s="1"/>
  <c r="O165" i="4"/>
  <c r="L165" i="4"/>
  <c r="I165" i="4"/>
  <c r="I115" i="4"/>
  <c r="H115" i="4"/>
  <c r="N115" i="4" s="1"/>
  <c r="O115" i="4"/>
  <c r="L115" i="4"/>
  <c r="O94" i="4"/>
  <c r="L94" i="4"/>
  <c r="I94" i="4"/>
  <c r="H94" i="4"/>
  <c r="N94" i="4" s="1"/>
  <c r="L128" i="4"/>
  <c r="H128" i="4"/>
  <c r="N128" i="4" s="1"/>
  <c r="I128" i="4"/>
  <c r="O128" i="4"/>
  <c r="L217" i="4"/>
  <c r="I217" i="4"/>
  <c r="O217" i="4"/>
  <c r="H217" i="4"/>
  <c r="N217" i="4" s="1"/>
  <c r="H124" i="4"/>
  <c r="N124" i="4" s="1"/>
  <c r="I124" i="4"/>
  <c r="L124" i="4"/>
  <c r="O124" i="4"/>
  <c r="F57" i="4"/>
  <c r="D56" i="4"/>
  <c r="F56" i="4" s="1"/>
  <c r="H102" i="4"/>
  <c r="N102" i="4" s="1"/>
  <c r="L102" i="4"/>
  <c r="O102" i="4"/>
  <c r="I102" i="4"/>
  <c r="L147" i="4"/>
  <c r="H147" i="4"/>
  <c r="N147" i="4" s="1"/>
  <c r="I147" i="4"/>
  <c r="O147" i="4"/>
  <c r="H210" i="4"/>
  <c r="N210" i="4" s="1"/>
  <c r="I210" i="4"/>
  <c r="L210" i="4"/>
  <c r="O210" i="4"/>
  <c r="F83" i="4"/>
  <c r="D82" i="4"/>
  <c r="F82" i="4" s="1"/>
  <c r="I86" i="4"/>
  <c r="H86" i="4"/>
  <c r="N86" i="4" s="1"/>
  <c r="L86" i="4"/>
  <c r="O86" i="4"/>
  <c r="H148" i="4"/>
  <c r="N148" i="4" s="1"/>
  <c r="L148" i="4"/>
  <c r="I148" i="4"/>
  <c r="O148" i="4"/>
  <c r="H230" i="4"/>
  <c r="N230" i="4" s="1"/>
  <c r="L230" i="4"/>
  <c r="O230" i="4"/>
  <c r="I230" i="4"/>
  <c r="I52" i="4"/>
  <c r="L52" i="4"/>
  <c r="H52" i="4"/>
  <c r="N52" i="4" s="1"/>
  <c r="O52" i="4"/>
  <c r="L178" i="4"/>
  <c r="O178" i="4"/>
  <c r="I178" i="4"/>
  <c r="H178" i="4"/>
  <c r="N178" i="4" s="1"/>
  <c r="O232" i="4"/>
  <c r="I232" i="4"/>
  <c r="L232" i="4"/>
  <c r="H232" i="4"/>
  <c r="N232" i="4" s="1"/>
  <c r="H214" i="4"/>
  <c r="N214" i="4" s="1"/>
  <c r="L214" i="4"/>
  <c r="I214" i="4"/>
  <c r="O214" i="4"/>
  <c r="L32" i="4"/>
  <c r="O32" i="4"/>
  <c r="H32" i="4"/>
  <c r="N32" i="4" s="1"/>
  <c r="I32" i="4"/>
  <c r="L250" i="4"/>
  <c r="O250" i="4"/>
  <c r="H250" i="4"/>
  <c r="N250" i="4" s="1"/>
  <c r="I250" i="4"/>
  <c r="I171" i="4"/>
  <c r="L171" i="4"/>
  <c r="O171" i="4"/>
  <c r="H171" i="4"/>
  <c r="N171" i="4" s="1"/>
  <c r="H66" i="4"/>
  <c r="N66" i="4" s="1"/>
  <c r="I66" i="4"/>
  <c r="L66" i="4"/>
  <c r="O66" i="4"/>
  <c r="I58" i="4"/>
  <c r="O58" i="4"/>
  <c r="H58" i="4"/>
  <c r="N58" i="4" s="1"/>
  <c r="L58" i="4"/>
  <c r="O85" i="4"/>
  <c r="L85" i="4"/>
  <c r="H85" i="4"/>
  <c r="N85" i="4" s="1"/>
  <c r="I85" i="4"/>
  <c r="L244" i="4"/>
  <c r="I244" i="4"/>
  <c r="O244" i="4"/>
  <c r="H244" i="4"/>
  <c r="N244" i="4" s="1"/>
  <c r="I68" i="4"/>
  <c r="O68" i="4"/>
  <c r="L68" i="4"/>
  <c r="H68" i="4"/>
  <c r="N68" i="4" s="1"/>
  <c r="H188" i="4"/>
  <c r="N188" i="4" s="1"/>
  <c r="I188" i="4"/>
  <c r="L188" i="4"/>
  <c r="O188" i="4"/>
  <c r="H70" i="4"/>
  <c r="N70" i="4" s="1"/>
  <c r="I70" i="4"/>
  <c r="L70" i="4"/>
  <c r="O70" i="4"/>
  <c r="O109" i="4"/>
  <c r="H109" i="4"/>
  <c r="N109" i="4" s="1"/>
  <c r="L109" i="4"/>
  <c r="I109" i="4"/>
  <c r="O192" i="4"/>
  <c r="I192" i="4"/>
  <c r="H192" i="4"/>
  <c r="N192" i="4" s="1"/>
  <c r="L192" i="4"/>
  <c r="O17" i="4"/>
  <c r="L17" i="4"/>
  <c r="H17" i="4"/>
  <c r="N17" i="4" s="1"/>
  <c r="I17" i="4"/>
  <c r="L111" i="4"/>
  <c r="O111" i="4"/>
  <c r="I111" i="4"/>
  <c r="H111" i="4"/>
  <c r="N111" i="4" s="1"/>
  <c r="F175" i="4"/>
  <c r="O30" i="4"/>
  <c r="L30" i="4"/>
  <c r="H30" i="4"/>
  <c r="N30" i="4" s="1"/>
  <c r="I30" i="4"/>
  <c r="O35" i="4"/>
  <c r="L35" i="4"/>
  <c r="H35" i="4"/>
  <c r="N35" i="4" s="1"/>
  <c r="I35" i="4"/>
  <c r="F25" i="4"/>
  <c r="H160" i="4"/>
  <c r="N160" i="4" s="1"/>
  <c r="I160" i="4"/>
  <c r="L160" i="4"/>
  <c r="O160" i="4"/>
  <c r="H59" i="4"/>
  <c r="N59" i="4" s="1"/>
  <c r="O59" i="4"/>
  <c r="L59" i="4"/>
  <c r="I59" i="4"/>
  <c r="H249" i="4"/>
  <c r="N249" i="4" s="1"/>
  <c r="I249" i="4"/>
  <c r="L249" i="4"/>
  <c r="O249" i="4"/>
  <c r="F257" i="4"/>
  <c r="I155" i="4"/>
  <c r="O155" i="4"/>
  <c r="L155" i="4"/>
  <c r="H155" i="4"/>
  <c r="N155" i="4" s="1"/>
  <c r="L84" i="4"/>
  <c r="O84" i="4"/>
  <c r="I84" i="4"/>
  <c r="H84" i="4"/>
  <c r="N84" i="4" s="1"/>
  <c r="L169" i="4"/>
  <c r="O169" i="4"/>
  <c r="H169" i="4"/>
  <c r="N169" i="4" s="1"/>
  <c r="I169" i="4"/>
  <c r="I29" i="4"/>
  <c r="L29" i="4"/>
  <c r="O29" i="4"/>
  <c r="H29" i="4"/>
  <c r="N29" i="4" s="1"/>
  <c r="L34" i="4"/>
  <c r="O34" i="4"/>
  <c r="H34" i="4"/>
  <c r="N34" i="4" s="1"/>
  <c r="I34" i="4"/>
  <c r="L40" i="4"/>
  <c r="I40" i="4"/>
  <c r="H40" i="4"/>
  <c r="N40" i="4" s="1"/>
  <c r="O40" i="4"/>
  <c r="L198" i="4"/>
  <c r="I198" i="4"/>
  <c r="O198" i="4"/>
  <c r="H198" i="4"/>
  <c r="N198" i="4" s="1"/>
  <c r="F235" i="4"/>
  <c r="D234" i="4"/>
  <c r="F234" i="4" s="1"/>
  <c r="I51" i="4"/>
  <c r="L51" i="4"/>
  <c r="H51" i="4"/>
  <c r="N51" i="4" s="1"/>
  <c r="O51" i="4"/>
  <c r="L172" i="4"/>
  <c r="H172" i="4"/>
  <c r="N172" i="4" s="1"/>
  <c r="O172" i="4"/>
  <c r="I172" i="4"/>
  <c r="H237" i="4"/>
  <c r="N237" i="4" s="1"/>
  <c r="L237" i="4"/>
  <c r="I237" i="4"/>
  <c r="O237" i="4"/>
  <c r="F220" i="4"/>
  <c r="H72" i="4"/>
  <c r="N72" i="4" s="1"/>
  <c r="L72" i="4"/>
  <c r="I72" i="4"/>
  <c r="O72" i="4"/>
  <c r="O231" i="4"/>
  <c r="I231" i="4"/>
  <c r="L231" i="4"/>
  <c r="H231" i="4"/>
  <c r="N231" i="4" s="1"/>
  <c r="O67" i="4"/>
  <c r="L67" i="4"/>
  <c r="H67" i="4"/>
  <c r="N67" i="4" s="1"/>
  <c r="I67" i="4"/>
  <c r="I31" i="4"/>
  <c r="H31" i="4"/>
  <c r="N31" i="4" s="1"/>
  <c r="L31" i="4"/>
  <c r="O31" i="4"/>
  <c r="H69" i="4"/>
  <c r="N69" i="4" s="1"/>
  <c r="I69" i="4"/>
  <c r="O69" i="4"/>
  <c r="L69" i="4"/>
  <c r="L204" i="4"/>
  <c r="H204" i="4"/>
  <c r="N204" i="4" s="1"/>
  <c r="I204" i="4"/>
  <c r="O204" i="4"/>
  <c r="D254" i="4"/>
  <c r="F254" i="4" s="1"/>
  <c r="F256" i="4"/>
  <c r="L136" i="4"/>
  <c r="O136" i="4"/>
  <c r="H136" i="4"/>
  <c r="N136" i="4" s="1"/>
  <c r="I136" i="4"/>
  <c r="H164" i="4"/>
  <c r="N164" i="4" s="1"/>
  <c r="I164" i="4"/>
  <c r="L164" i="4"/>
  <c r="O164" i="4"/>
  <c r="L193" i="4"/>
  <c r="I193" i="4"/>
  <c r="O193" i="4"/>
  <c r="H193" i="4"/>
  <c r="N193" i="4" s="1"/>
  <c r="I18" i="4"/>
  <c r="H18" i="4"/>
  <c r="N18" i="4" s="1"/>
  <c r="L18" i="4"/>
  <c r="O18" i="4"/>
  <c r="F177" i="4"/>
  <c r="D263" i="4"/>
  <c r="L183" i="4"/>
  <c r="H183" i="4"/>
  <c r="N183" i="4" s="1"/>
  <c r="O183" i="4"/>
  <c r="I183" i="4"/>
  <c r="L170" i="4"/>
  <c r="H170" i="4"/>
  <c r="N170" i="4" s="1"/>
  <c r="O170" i="4"/>
  <c r="I170" i="4"/>
  <c r="O101" i="4"/>
  <c r="H101" i="4"/>
  <c r="N101" i="4" s="1"/>
  <c r="I101" i="4"/>
  <c r="L101" i="4"/>
  <c r="I222" i="3"/>
  <c r="M176" i="3"/>
  <c r="L84" i="3"/>
  <c r="M83" i="3"/>
  <c r="L83" i="3"/>
  <c r="D123" i="3"/>
  <c r="F123" i="3" s="1"/>
  <c r="F205" i="3"/>
  <c r="M175" i="3"/>
  <c r="I59" i="3"/>
  <c r="M84" i="3"/>
  <c r="I184" i="3"/>
  <c r="H184" i="3"/>
  <c r="N184" i="3" s="1"/>
  <c r="L184" i="3"/>
  <c r="O184" i="3"/>
  <c r="E174" i="3"/>
  <c r="M12" i="3"/>
  <c r="M178" i="3"/>
  <c r="M86" i="3"/>
  <c r="O86" i="3" s="1"/>
  <c r="H182" i="3"/>
  <c r="N182" i="3" s="1"/>
  <c r="I182" i="3"/>
  <c r="L182" i="3"/>
  <c r="O237" i="3"/>
  <c r="M236" i="3"/>
  <c r="L236" i="3"/>
  <c r="M255" i="3"/>
  <c r="L255" i="3"/>
  <c r="H85" i="3"/>
  <c r="N85" i="3" s="1"/>
  <c r="L85" i="3"/>
  <c r="N236" i="3"/>
  <c r="I14" i="3"/>
  <c r="L14" i="3"/>
  <c r="M235" i="3"/>
  <c r="L235" i="3"/>
  <c r="M221" i="3"/>
  <c r="H177" i="3"/>
  <c r="N177" i="3" s="1"/>
  <c r="L177" i="3"/>
  <c r="O177" i="3"/>
  <c r="I177" i="3"/>
  <c r="M57" i="3"/>
  <c r="L57" i="3"/>
  <c r="M23" i="3"/>
  <c r="L23" i="3"/>
  <c r="M58" i="3"/>
  <c r="L58" i="3"/>
  <c r="M24" i="3"/>
  <c r="M256" i="3"/>
  <c r="M222" i="3"/>
  <c r="O222" i="3" s="1"/>
  <c r="L222" i="3"/>
  <c r="M220" i="3"/>
  <c r="L220" i="3"/>
  <c r="D263" i="3"/>
  <c r="F263" i="3" s="1"/>
  <c r="L263" i="3" s="1"/>
  <c r="H15" i="3"/>
  <c r="N15" i="3" s="1"/>
  <c r="I15" i="3"/>
  <c r="L15" i="3"/>
  <c r="O15" i="3"/>
  <c r="L59" i="3"/>
  <c r="M59" i="3"/>
  <c r="O59" i="3" s="1"/>
  <c r="H237" i="3"/>
  <c r="N237" i="3" s="1"/>
  <c r="I237" i="3"/>
  <c r="O25" i="3"/>
  <c r="L237" i="3"/>
  <c r="G254" i="3"/>
  <c r="K234" i="3"/>
  <c r="E264" i="3"/>
  <c r="E270" i="3" s="1"/>
  <c r="E343" i="3" s="1"/>
  <c r="D261" i="3"/>
  <c r="Q261" i="3"/>
  <c r="Q260" i="3" s="1"/>
  <c r="H83" i="3"/>
  <c r="N83" i="3" s="1"/>
  <c r="K82" i="3"/>
  <c r="E82" i="3"/>
  <c r="K264" i="3"/>
  <c r="D264" i="3"/>
  <c r="G261" i="3"/>
  <c r="G267" i="3" s="1"/>
  <c r="G340" i="3" s="1"/>
  <c r="I84" i="3"/>
  <c r="I83" i="3"/>
  <c r="E261" i="3"/>
  <c r="E56" i="3"/>
  <c r="H58" i="3"/>
  <c r="N58" i="3" s="1"/>
  <c r="H59" i="3"/>
  <c r="N59" i="3" s="1"/>
  <c r="I25" i="3"/>
  <c r="E262" i="3"/>
  <c r="E268" i="3" s="1"/>
  <c r="E341" i="3" s="1"/>
  <c r="I23" i="3"/>
  <c r="H255" i="3"/>
  <c r="N255" i="3" s="1"/>
  <c r="H25" i="3"/>
  <c r="N25" i="3" s="1"/>
  <c r="R260" i="3"/>
  <c r="G264" i="3"/>
  <c r="K261" i="3"/>
  <c r="K254" i="3"/>
  <c r="I255" i="3"/>
  <c r="E219" i="3"/>
  <c r="R267" i="3"/>
  <c r="R340" i="3" s="1"/>
  <c r="R339" i="3" s="1"/>
  <c r="G263" i="3"/>
  <c r="M263" i="3" s="1"/>
  <c r="K262" i="3"/>
  <c r="K219" i="3"/>
  <c r="K174" i="3"/>
  <c r="H222" i="3"/>
  <c r="N222" i="3" s="1"/>
  <c r="H14" i="3"/>
  <c r="N14" i="3" s="1"/>
  <c r="O13" i="3"/>
  <c r="I58" i="3"/>
  <c r="K22" i="3"/>
  <c r="I85" i="3"/>
  <c r="G262" i="3"/>
  <c r="G219" i="3"/>
  <c r="H220" i="3"/>
  <c r="N220" i="3" s="1"/>
  <c r="G174" i="3"/>
  <c r="D82" i="3"/>
  <c r="O85" i="3"/>
  <c r="H84" i="3"/>
  <c r="N84" i="3" s="1"/>
  <c r="G22" i="3"/>
  <c r="E254" i="3"/>
  <c r="F254" i="3" s="1"/>
  <c r="D234" i="3"/>
  <c r="H256" i="3"/>
  <c r="N256" i="3" s="1"/>
  <c r="H175" i="3"/>
  <c r="N175" i="3" s="1"/>
  <c r="D56" i="3"/>
  <c r="K269" i="3"/>
  <c r="K342" i="3" s="1"/>
  <c r="K56" i="3"/>
  <c r="G82" i="3"/>
  <c r="O14" i="3"/>
  <c r="G56" i="3"/>
  <c r="L86" i="3" l="1"/>
  <c r="H86" i="3"/>
  <c r="N86" i="3" s="1"/>
  <c r="M174" i="3"/>
  <c r="F264" i="3"/>
  <c r="I264" i="3" s="1"/>
  <c r="O257" i="3"/>
  <c r="D174" i="3"/>
  <c r="F174" i="3" s="1"/>
  <c r="I174" i="3" s="1"/>
  <c r="O14" i="4"/>
  <c r="D269" i="3"/>
  <c r="F269" i="3" s="1"/>
  <c r="L269" i="3" s="1"/>
  <c r="O13" i="4"/>
  <c r="L12" i="4"/>
  <c r="F23" i="4"/>
  <c r="H23" i="4" s="1"/>
  <c r="N23" i="4" s="1"/>
  <c r="D267" i="4"/>
  <c r="D340" i="4" s="1"/>
  <c r="F340" i="4" s="1"/>
  <c r="H13" i="4"/>
  <c r="N13" i="4" s="1"/>
  <c r="H12" i="4"/>
  <c r="N12" i="4" s="1"/>
  <c r="I13" i="4"/>
  <c r="I12" i="4"/>
  <c r="D221" i="3"/>
  <c r="F221" i="3" s="1"/>
  <c r="L209" i="3"/>
  <c r="I14" i="4"/>
  <c r="O209" i="3"/>
  <c r="H257" i="3"/>
  <c r="N257" i="3" s="1"/>
  <c r="H209" i="3"/>
  <c r="N209" i="3" s="1"/>
  <c r="H14" i="4"/>
  <c r="N14" i="4" s="1"/>
  <c r="I257" i="3"/>
  <c r="F56" i="3"/>
  <c r="I56" i="3" s="1"/>
  <c r="D267" i="3"/>
  <c r="D340" i="3" s="1"/>
  <c r="F261" i="3"/>
  <c r="H261" i="3" s="1"/>
  <c r="N261" i="3" s="1"/>
  <c r="F234" i="3"/>
  <c r="H234" i="3" s="1"/>
  <c r="N234" i="3" s="1"/>
  <c r="F82" i="3"/>
  <c r="L82" i="3" s="1"/>
  <c r="O256" i="4"/>
  <c r="H256" i="4"/>
  <c r="N256" i="4" s="1"/>
  <c r="L256" i="4"/>
  <c r="I256" i="4"/>
  <c r="I82" i="4"/>
  <c r="O82" i="4"/>
  <c r="L82" i="4"/>
  <c r="H82" i="4"/>
  <c r="N82" i="4" s="1"/>
  <c r="O24" i="4"/>
  <c r="L24" i="4"/>
  <c r="I24" i="4"/>
  <c r="H24" i="4"/>
  <c r="N24" i="4" s="1"/>
  <c r="I235" i="4"/>
  <c r="O235" i="4"/>
  <c r="H235" i="4"/>
  <c r="N235" i="4" s="1"/>
  <c r="L235" i="4"/>
  <c r="I220" i="4"/>
  <c r="L220" i="4"/>
  <c r="H220" i="4"/>
  <c r="N220" i="4" s="1"/>
  <c r="O220" i="4"/>
  <c r="I257" i="4"/>
  <c r="L257" i="4"/>
  <c r="O257" i="4"/>
  <c r="H257" i="4"/>
  <c r="N257" i="4" s="1"/>
  <c r="H57" i="4"/>
  <c r="N57" i="4" s="1"/>
  <c r="L57" i="4"/>
  <c r="I57" i="4"/>
  <c r="O57" i="4"/>
  <c r="H234" i="4"/>
  <c r="N234" i="4" s="1"/>
  <c r="I234" i="4"/>
  <c r="L234" i="4"/>
  <c r="O234" i="4"/>
  <c r="H254" i="4"/>
  <c r="N254" i="4" s="1"/>
  <c r="L254" i="4"/>
  <c r="O254" i="4"/>
  <c r="I254" i="4"/>
  <c r="H25" i="4"/>
  <c r="N25" i="4" s="1"/>
  <c r="O25" i="4"/>
  <c r="I25" i="4"/>
  <c r="L25" i="4"/>
  <c r="O83" i="4"/>
  <c r="L83" i="4"/>
  <c r="H83" i="4"/>
  <c r="N83" i="4" s="1"/>
  <c r="I83" i="4"/>
  <c r="H22" i="4"/>
  <c r="N22" i="4" s="1"/>
  <c r="L22" i="4"/>
  <c r="I22" i="4"/>
  <c r="O22" i="4"/>
  <c r="F261" i="4"/>
  <c r="F263" i="4"/>
  <c r="D269" i="4"/>
  <c r="D342" i="4" s="1"/>
  <c r="F342" i="4" s="1"/>
  <c r="I177" i="4"/>
  <c r="O177" i="4"/>
  <c r="H177" i="4"/>
  <c r="N177" i="4" s="1"/>
  <c r="L177" i="4"/>
  <c r="H175" i="4"/>
  <c r="N175" i="4" s="1"/>
  <c r="I175" i="4"/>
  <c r="O175" i="4"/>
  <c r="L175" i="4"/>
  <c r="I56" i="4"/>
  <c r="O56" i="4"/>
  <c r="H56" i="4"/>
  <c r="N56" i="4" s="1"/>
  <c r="L56" i="4"/>
  <c r="H255" i="4"/>
  <c r="N255" i="4" s="1"/>
  <c r="L255" i="4"/>
  <c r="I255" i="4"/>
  <c r="O255" i="4"/>
  <c r="L125" i="3"/>
  <c r="H125" i="3"/>
  <c r="N125" i="3" s="1"/>
  <c r="O125" i="3"/>
  <c r="I125" i="3"/>
  <c r="M82" i="3"/>
  <c r="D203" i="3"/>
  <c r="F203" i="3" s="1"/>
  <c r="L123" i="3"/>
  <c r="I123" i="3"/>
  <c r="O123" i="3"/>
  <c r="H123" i="3"/>
  <c r="N123" i="3" s="1"/>
  <c r="I22" i="3"/>
  <c r="M56" i="3"/>
  <c r="M262" i="3"/>
  <c r="M254" i="3"/>
  <c r="L254" i="3"/>
  <c r="M22" i="3"/>
  <c r="L22" i="3"/>
  <c r="M219" i="3"/>
  <c r="I12" i="3"/>
  <c r="L12" i="3"/>
  <c r="M234" i="3"/>
  <c r="K267" i="3"/>
  <c r="K340" i="3" s="1"/>
  <c r="M261" i="3"/>
  <c r="M264" i="3"/>
  <c r="H178" i="3"/>
  <c r="N178" i="3" s="1"/>
  <c r="I178" i="3"/>
  <c r="L178" i="3"/>
  <c r="O178" i="3"/>
  <c r="L256" i="3"/>
  <c r="E260" i="3"/>
  <c r="L176" i="3"/>
  <c r="I176" i="3"/>
  <c r="D270" i="3"/>
  <c r="D343" i="3" s="1"/>
  <c r="F343" i="3" s="1"/>
  <c r="Q267" i="3"/>
  <c r="Q340" i="3" s="1"/>
  <c r="Q339" i="3" s="1"/>
  <c r="E267" i="3"/>
  <c r="E340" i="3" s="1"/>
  <c r="E339" i="3" s="1"/>
  <c r="K270" i="3"/>
  <c r="K343" i="3" s="1"/>
  <c r="O83" i="3"/>
  <c r="H263" i="3"/>
  <c r="N263" i="3" s="1"/>
  <c r="I175" i="3"/>
  <c r="H254" i="3"/>
  <c r="N254" i="3" s="1"/>
  <c r="I254" i="3"/>
  <c r="H24" i="3"/>
  <c r="N24" i="3" s="1"/>
  <c r="O57" i="3"/>
  <c r="O236" i="3"/>
  <c r="O58" i="3"/>
  <c r="O24" i="3"/>
  <c r="I256" i="3"/>
  <c r="L175" i="3"/>
  <c r="K268" i="3"/>
  <c r="K341" i="3" s="1"/>
  <c r="O176" i="3"/>
  <c r="H235" i="3"/>
  <c r="N235" i="3" s="1"/>
  <c r="I235" i="3"/>
  <c r="D262" i="3"/>
  <c r="F262" i="3" s="1"/>
  <c r="I220" i="3"/>
  <c r="O12" i="3"/>
  <c r="I24" i="3"/>
  <c r="O220" i="3"/>
  <c r="R266" i="3"/>
  <c r="K260" i="3"/>
  <c r="G270" i="3"/>
  <c r="G343" i="3" s="1"/>
  <c r="H57" i="3"/>
  <c r="N57" i="3" s="1"/>
  <c r="I57" i="3"/>
  <c r="O84" i="3"/>
  <c r="O263" i="3"/>
  <c r="O235" i="3"/>
  <c r="O23" i="3"/>
  <c r="G268" i="3"/>
  <c r="G341" i="3" s="1"/>
  <c r="G260" i="3"/>
  <c r="H22" i="3"/>
  <c r="N22" i="3" s="1"/>
  <c r="O175" i="3"/>
  <c r="O256" i="3"/>
  <c r="G269" i="3"/>
  <c r="I263" i="3"/>
  <c r="O255" i="3"/>
  <c r="I234" i="3" l="1"/>
  <c r="D342" i="3"/>
  <c r="F342" i="3" s="1"/>
  <c r="L342" i="3" s="1"/>
  <c r="H82" i="3"/>
  <c r="N82" i="3" s="1"/>
  <c r="I82" i="3"/>
  <c r="L56" i="3"/>
  <c r="H56" i="3"/>
  <c r="N56" i="3" s="1"/>
  <c r="L343" i="3"/>
  <c r="L234" i="3"/>
  <c r="I343" i="3"/>
  <c r="O234" i="3"/>
  <c r="L23" i="4"/>
  <c r="I23" i="4"/>
  <c r="O23" i="4"/>
  <c r="F267" i="4"/>
  <c r="O267" i="4" s="1"/>
  <c r="D219" i="3"/>
  <c r="F219" i="3" s="1"/>
  <c r="M269" i="3"/>
  <c r="M342" i="3" s="1"/>
  <c r="G342" i="3"/>
  <c r="H343" i="3"/>
  <c r="N343" i="3" s="1"/>
  <c r="K339" i="3"/>
  <c r="F340" i="3"/>
  <c r="H342" i="4"/>
  <c r="N342" i="4" s="1"/>
  <c r="L342" i="4"/>
  <c r="I342" i="4"/>
  <c r="O342" i="4"/>
  <c r="H340" i="4"/>
  <c r="N340" i="4" s="1"/>
  <c r="I340" i="4"/>
  <c r="L340" i="4"/>
  <c r="O340" i="4"/>
  <c r="L261" i="3"/>
  <c r="F267" i="3"/>
  <c r="H267" i="3" s="1"/>
  <c r="N267" i="3" s="1"/>
  <c r="F270" i="3"/>
  <c r="I270" i="3" s="1"/>
  <c r="H263" i="4"/>
  <c r="N263" i="4" s="1"/>
  <c r="I263" i="4"/>
  <c r="O263" i="4"/>
  <c r="L263" i="4"/>
  <c r="H261" i="4"/>
  <c r="N261" i="4" s="1"/>
  <c r="L261" i="4"/>
  <c r="I261" i="4"/>
  <c r="O261" i="4"/>
  <c r="F269" i="4"/>
  <c r="H174" i="3"/>
  <c r="N174" i="3" s="1"/>
  <c r="L205" i="3"/>
  <c r="H205" i="3"/>
  <c r="N205" i="3" s="1"/>
  <c r="I205" i="3"/>
  <c r="O205" i="3"/>
  <c r="L174" i="3"/>
  <c r="I261" i="3"/>
  <c r="O203" i="3"/>
  <c r="L203" i="3"/>
  <c r="H203" i="3"/>
  <c r="N203" i="3" s="1"/>
  <c r="I203" i="3"/>
  <c r="M270" i="3"/>
  <c r="M343" i="3" s="1"/>
  <c r="M260" i="3"/>
  <c r="L264" i="3"/>
  <c r="M267" i="3"/>
  <c r="M340" i="3" s="1"/>
  <c r="K266" i="3"/>
  <c r="M268" i="3"/>
  <c r="M341" i="3" s="1"/>
  <c r="O221" i="3"/>
  <c r="L221" i="3"/>
  <c r="O264" i="3"/>
  <c r="H264" i="3"/>
  <c r="N264" i="3" s="1"/>
  <c r="Q266" i="3"/>
  <c r="E266" i="3"/>
  <c r="O82" i="3"/>
  <c r="O174" i="3"/>
  <c r="O56" i="3"/>
  <c r="H221" i="3"/>
  <c r="N221" i="3" s="1"/>
  <c r="I221" i="3"/>
  <c r="I269" i="3"/>
  <c r="O254" i="3"/>
  <c r="O261" i="3"/>
  <c r="L262" i="3"/>
  <c r="D260" i="3"/>
  <c r="D268" i="3"/>
  <c r="O22" i="3"/>
  <c r="G266" i="3"/>
  <c r="H269" i="3"/>
  <c r="N269" i="3" s="1"/>
  <c r="H342" i="3" l="1"/>
  <c r="N342" i="3" s="1"/>
  <c r="I342" i="3"/>
  <c r="G339" i="3"/>
  <c r="H219" i="3"/>
  <c r="N219" i="3" s="1"/>
  <c r="I219" i="3"/>
  <c r="I267" i="4"/>
  <c r="H267" i="4"/>
  <c r="N267" i="4" s="1"/>
  <c r="L267" i="4"/>
  <c r="O340" i="3"/>
  <c r="T340" i="3"/>
  <c r="H340" i="3"/>
  <c r="N340" i="3" s="1"/>
  <c r="I340" i="3"/>
  <c r="L219" i="3"/>
  <c r="L340" i="3"/>
  <c r="F268" i="3"/>
  <c r="D341" i="3"/>
  <c r="T342" i="3"/>
  <c r="O342" i="3"/>
  <c r="O343" i="3"/>
  <c r="T343" i="3"/>
  <c r="O219" i="3"/>
  <c r="F260" i="3"/>
  <c r="H260" i="3" s="1"/>
  <c r="N260" i="3" s="1"/>
  <c r="H269" i="4"/>
  <c r="N269" i="4" s="1"/>
  <c r="I269" i="4"/>
  <c r="L269" i="4"/>
  <c r="O269" i="4"/>
  <c r="H270" i="3"/>
  <c r="N270" i="3" s="1"/>
  <c r="L270" i="3"/>
  <c r="M266" i="3"/>
  <c r="O270" i="3"/>
  <c r="L267" i="3"/>
  <c r="I267" i="3"/>
  <c r="O267" i="3"/>
  <c r="D266" i="3"/>
  <c r="H262" i="3"/>
  <c r="N262" i="3" s="1"/>
  <c r="I262" i="3"/>
  <c r="O269" i="3"/>
  <c r="O262" i="3"/>
  <c r="M339" i="3" l="1"/>
  <c r="O260" i="3"/>
  <c r="I260" i="3"/>
  <c r="L260" i="3"/>
  <c r="F341" i="3"/>
  <c r="D339" i="3"/>
  <c r="F339" i="3" s="1"/>
  <c r="F266" i="3"/>
  <c r="L266" i="3" s="1"/>
  <c r="O268" i="3"/>
  <c r="L268" i="3"/>
  <c r="H268" i="3"/>
  <c r="N268" i="3" s="1"/>
  <c r="I268" i="3"/>
  <c r="T339" i="3" l="1"/>
  <c r="I266" i="3"/>
  <c r="O339" i="3"/>
  <c r="H266" i="3"/>
  <c r="N266" i="3" s="1"/>
  <c r="H339" i="3"/>
  <c r="N339" i="3" s="1"/>
  <c r="L339" i="3"/>
  <c r="I339" i="3"/>
  <c r="O266" i="3"/>
  <c r="I341" i="3"/>
  <c r="H341" i="3"/>
  <c r="N341" i="3" s="1"/>
  <c r="L341" i="3"/>
  <c r="T341" i="3"/>
  <c r="O341" i="3"/>
  <c r="Q252" i="2"/>
  <c r="Q251" i="2"/>
  <c r="Q250" i="2"/>
  <c r="K250" i="2"/>
  <c r="R252" i="2"/>
  <c r="R250" i="2"/>
  <c r="G239" i="2"/>
  <c r="M239" i="2" s="1"/>
  <c r="Q232" i="2"/>
  <c r="Q231" i="2"/>
  <c r="Q230" i="2"/>
  <c r="R232" i="2"/>
  <c r="G232" i="2"/>
  <c r="D232" i="2"/>
  <c r="R231" i="2"/>
  <c r="K231" i="2"/>
  <c r="G231" i="2"/>
  <c r="E231" i="2"/>
  <c r="K230" i="2"/>
  <c r="E230" i="2"/>
  <c r="D230" i="2"/>
  <c r="Q217" i="2"/>
  <c r="Q216" i="2"/>
  <c r="Q215" i="2"/>
  <c r="G209" i="2"/>
  <c r="M209" i="2" s="1"/>
  <c r="E209" i="2"/>
  <c r="F206" i="2"/>
  <c r="G204" i="2"/>
  <c r="M204" i="2" s="1"/>
  <c r="E204" i="2"/>
  <c r="R198" i="2"/>
  <c r="E198" i="2"/>
  <c r="G192" i="2"/>
  <c r="M192" i="2" s="1"/>
  <c r="E192" i="2"/>
  <c r="D192" i="2"/>
  <c r="E187" i="2"/>
  <c r="G182" i="2"/>
  <c r="M182" i="2" s="1"/>
  <c r="Q172" i="2"/>
  <c r="H167" i="2"/>
  <c r="N167" i="2" s="1"/>
  <c r="H162" i="2"/>
  <c r="N162" i="2" s="1"/>
  <c r="E154" i="2"/>
  <c r="G131" i="2"/>
  <c r="M131" i="2" s="1"/>
  <c r="E118" i="2"/>
  <c r="R103" i="2"/>
  <c r="M107" i="2"/>
  <c r="O107" i="2" s="1"/>
  <c r="R172" i="2"/>
  <c r="K172" i="2"/>
  <c r="G172" i="2"/>
  <c r="E172" i="2"/>
  <c r="D172" i="2"/>
  <c r="T93" i="2"/>
  <c r="Q173" i="2"/>
  <c r="Q171" i="2"/>
  <c r="Q81" i="2"/>
  <c r="Q80" i="2"/>
  <c r="Q79" i="2"/>
  <c r="Q78" i="2"/>
  <c r="D78" i="2"/>
  <c r="R66" i="2"/>
  <c r="R80" i="2"/>
  <c r="G80" i="2"/>
  <c r="E80" i="2"/>
  <c r="Q59" i="2"/>
  <c r="Q58" i="2"/>
  <c r="Q57" i="2"/>
  <c r="G51" i="2"/>
  <c r="M51" i="2" s="1"/>
  <c r="E44" i="2"/>
  <c r="G39" i="2"/>
  <c r="M39" i="2" s="1"/>
  <c r="E39" i="2"/>
  <c r="D34" i="2"/>
  <c r="R57" i="2"/>
  <c r="Q25" i="2"/>
  <c r="Q24" i="2"/>
  <c r="Q23" i="2"/>
  <c r="D23" i="2"/>
  <c r="E17" i="2"/>
  <c r="K25" i="2"/>
  <c r="E25" i="2"/>
  <c r="K24" i="2"/>
  <c r="E24" i="2"/>
  <c r="R23" i="2"/>
  <c r="E23" i="2"/>
  <c r="Q12" i="2"/>
  <c r="F192" i="2" l="1"/>
  <c r="L192" i="2" s="1"/>
  <c r="R12" i="2"/>
  <c r="F23" i="2"/>
  <c r="F200" i="2"/>
  <c r="R204" i="2"/>
  <c r="R118" i="2"/>
  <c r="M172" i="2"/>
  <c r="L206" i="2"/>
  <c r="O206" i="2"/>
  <c r="M231" i="2"/>
  <c r="F172" i="2"/>
  <c r="H172" i="2" s="1"/>
  <c r="N172" i="2" s="1"/>
  <c r="F120" i="2"/>
  <c r="H120" i="2" s="1"/>
  <c r="N120" i="2" s="1"/>
  <c r="F230" i="2"/>
  <c r="L230" i="2" s="1"/>
  <c r="Q77" i="2"/>
  <c r="I268" i="2"/>
  <c r="I18" i="2"/>
  <c r="G58" i="2"/>
  <c r="D81" i="2"/>
  <c r="R81" i="2"/>
  <c r="H138" i="2"/>
  <c r="N138" i="2" s="1"/>
  <c r="R251" i="2"/>
  <c r="R249" i="2" s="1"/>
  <c r="D59" i="2"/>
  <c r="I140" i="2"/>
  <c r="D25" i="2"/>
  <c r="F25" i="2" s="1"/>
  <c r="L25" i="2" s="1"/>
  <c r="Q22" i="2"/>
  <c r="E57" i="2"/>
  <c r="E79" i="2"/>
  <c r="D251" i="2"/>
  <c r="Q249" i="2"/>
  <c r="E149" i="2"/>
  <c r="E159" i="2"/>
  <c r="R25" i="2"/>
  <c r="D79" i="2"/>
  <c r="D118" i="2"/>
  <c r="F118" i="2" s="1"/>
  <c r="L118" i="2" s="1"/>
  <c r="E131" i="2"/>
  <c r="E244" i="2"/>
  <c r="R24" i="2"/>
  <c r="H54" i="2"/>
  <c r="N54" i="2" s="1"/>
  <c r="Q56" i="2"/>
  <c r="I212" i="2"/>
  <c r="H225" i="2"/>
  <c r="N225" i="2" s="1"/>
  <c r="D252" i="2"/>
  <c r="H247" i="2"/>
  <c r="N247" i="2" s="1"/>
  <c r="D131" i="2"/>
  <c r="H144" i="2"/>
  <c r="N144" i="2" s="1"/>
  <c r="D182" i="2"/>
  <c r="H201" i="2"/>
  <c r="N201" i="2" s="1"/>
  <c r="Q214" i="2"/>
  <c r="Q229" i="2"/>
  <c r="G251" i="2"/>
  <c r="E252" i="2"/>
  <c r="H36" i="2"/>
  <c r="N36" i="2" s="1"/>
  <c r="H41" i="2"/>
  <c r="N41" i="2" s="1"/>
  <c r="D44" i="2"/>
  <c r="F44" i="2" s="1"/>
  <c r="L44" i="2" s="1"/>
  <c r="H126" i="2"/>
  <c r="N126" i="2" s="1"/>
  <c r="H152" i="2"/>
  <c r="N152" i="2" s="1"/>
  <c r="H185" i="2"/>
  <c r="N185" i="2" s="1"/>
  <c r="E250" i="2"/>
  <c r="H245" i="2"/>
  <c r="N245" i="2" s="1"/>
  <c r="H269" i="2"/>
  <c r="N269" i="2" s="1"/>
  <c r="D12" i="2"/>
  <c r="D24" i="2"/>
  <c r="F24" i="2" s="1"/>
  <c r="L24" i="2" s="1"/>
  <c r="D58" i="2"/>
  <c r="R58" i="2"/>
  <c r="H40" i="2"/>
  <c r="N40" i="2" s="1"/>
  <c r="R79" i="2"/>
  <c r="D187" i="2"/>
  <c r="F187" i="2" s="1"/>
  <c r="L187" i="2" s="1"/>
  <c r="D17" i="2"/>
  <c r="F17" i="2" s="1"/>
  <c r="L17" i="2" s="1"/>
  <c r="H46" i="2"/>
  <c r="N46" i="2" s="1"/>
  <c r="E103" i="2"/>
  <c r="H107" i="2"/>
  <c r="N107" i="2" s="1"/>
  <c r="H212" i="2"/>
  <c r="N212" i="2" s="1"/>
  <c r="I247" i="2"/>
  <c r="D89" i="2"/>
  <c r="I270" i="2"/>
  <c r="I104" i="2"/>
  <c r="G25" i="2"/>
  <c r="H30" i="2"/>
  <c r="N30" i="2" s="1"/>
  <c r="K58" i="2"/>
  <c r="E59" i="2"/>
  <c r="I121" i="2"/>
  <c r="E239" i="2"/>
  <c r="G244" i="2"/>
  <c r="M244" i="2" s="1"/>
  <c r="E51" i="2"/>
  <c r="E78" i="2"/>
  <c r="F78" i="2" s="1"/>
  <c r="E110" i="2"/>
  <c r="G23" i="2"/>
  <c r="E58" i="2"/>
  <c r="E66" i="2"/>
  <c r="E72" i="2"/>
  <c r="I112" i="2"/>
  <c r="H132" i="2"/>
  <c r="N132" i="2" s="1"/>
  <c r="H160" i="2"/>
  <c r="N160" i="2" s="1"/>
  <c r="I199" i="2"/>
  <c r="H156" i="2"/>
  <c r="N156" i="2" s="1"/>
  <c r="H14" i="2"/>
  <c r="N14" i="2" s="1"/>
  <c r="G24" i="2"/>
  <c r="M24" i="2" s="1"/>
  <c r="H18" i="2"/>
  <c r="N18" i="2" s="1"/>
  <c r="E29" i="2"/>
  <c r="G57" i="2"/>
  <c r="I47" i="2"/>
  <c r="E81" i="2"/>
  <c r="E89" i="2"/>
  <c r="I124" i="2"/>
  <c r="G164" i="2"/>
  <c r="M164" i="2" s="1"/>
  <c r="I178" i="2"/>
  <c r="H242" i="2"/>
  <c r="N242" i="2" s="1"/>
  <c r="G154" i="2"/>
  <c r="M154" i="2" s="1"/>
  <c r="I37" i="2"/>
  <c r="K79" i="2"/>
  <c r="G81" i="2"/>
  <c r="E96" i="2"/>
  <c r="H104" i="2"/>
  <c r="N104" i="2" s="1"/>
  <c r="I156" i="2"/>
  <c r="I160" i="2"/>
  <c r="K217" i="2"/>
  <c r="H199" i="2"/>
  <c r="N199" i="2" s="1"/>
  <c r="I97" i="2"/>
  <c r="I105" i="2"/>
  <c r="H113" i="2"/>
  <c r="N113" i="2" s="1"/>
  <c r="H121" i="2"/>
  <c r="N121" i="2" s="1"/>
  <c r="I132" i="2"/>
  <c r="E137" i="2"/>
  <c r="I184" i="2"/>
  <c r="K216" i="2"/>
  <c r="E251" i="2"/>
  <c r="G250" i="2"/>
  <c r="M250" i="2" s="1"/>
  <c r="H19" i="2"/>
  <c r="N19" i="2" s="1"/>
  <c r="I19" i="2"/>
  <c r="I20" i="2"/>
  <c r="H20" i="2"/>
  <c r="N20" i="2" s="1"/>
  <c r="E22" i="2"/>
  <c r="H35" i="2"/>
  <c r="N35" i="2" s="1"/>
  <c r="I35" i="2"/>
  <c r="I40" i="2"/>
  <c r="H90" i="2"/>
  <c r="N90" i="2" s="1"/>
  <c r="I90" i="2"/>
  <c r="E34" i="2"/>
  <c r="F34" i="2" s="1"/>
  <c r="L34" i="2" s="1"/>
  <c r="R78" i="2"/>
  <c r="Q170" i="2"/>
  <c r="Q169" i="2" s="1"/>
  <c r="I99" i="2"/>
  <c r="H99" i="2"/>
  <c r="N99" i="2" s="1"/>
  <c r="I125" i="2"/>
  <c r="H125" i="2"/>
  <c r="N125" i="2" s="1"/>
  <c r="E12" i="2"/>
  <c r="K12" i="2"/>
  <c r="K23" i="2"/>
  <c r="D39" i="2"/>
  <c r="F39" i="2" s="1"/>
  <c r="L39" i="2" s="1"/>
  <c r="G44" i="2"/>
  <c r="M44" i="2" s="1"/>
  <c r="K57" i="2"/>
  <c r="K59" i="2"/>
  <c r="K78" i="2"/>
  <c r="M70" i="2"/>
  <c r="K81" i="2"/>
  <c r="G29" i="2"/>
  <c r="M29" i="2" s="1"/>
  <c r="D57" i="2"/>
  <c r="H42" i="2"/>
  <c r="N42" i="2" s="1"/>
  <c r="I46" i="2"/>
  <c r="I52" i="2"/>
  <c r="D51" i="2"/>
  <c r="F51" i="2" s="1"/>
  <c r="L51" i="2" s="1"/>
  <c r="I68" i="2"/>
  <c r="I74" i="2"/>
  <c r="D72" i="2"/>
  <c r="G17" i="2"/>
  <c r="M17" i="2" s="1"/>
  <c r="D29" i="2"/>
  <c r="I31" i="2"/>
  <c r="G59" i="2"/>
  <c r="R59" i="2"/>
  <c r="G34" i="2"/>
  <c r="M34" i="2" s="1"/>
  <c r="H47" i="2"/>
  <c r="N47" i="2" s="1"/>
  <c r="H67" i="2"/>
  <c r="N67" i="2" s="1"/>
  <c r="H134" i="2"/>
  <c r="N134" i="2" s="1"/>
  <c r="I134" i="2"/>
  <c r="I53" i="2"/>
  <c r="G78" i="2"/>
  <c r="I67" i="2"/>
  <c r="G66" i="2"/>
  <c r="M66" i="2" s="1"/>
  <c r="G79" i="2"/>
  <c r="G72" i="2"/>
  <c r="M72" i="2" s="1"/>
  <c r="D80" i="2"/>
  <c r="F80" i="2" s="1"/>
  <c r="H124" i="2"/>
  <c r="N124" i="2" s="1"/>
  <c r="G96" i="2"/>
  <c r="M96" i="2" s="1"/>
  <c r="E258" i="2"/>
  <c r="E264" i="2" s="1"/>
  <c r="E337" i="2" s="1"/>
  <c r="G110" i="2"/>
  <c r="M110" i="2" s="1"/>
  <c r="K170" i="2"/>
  <c r="K171" i="2"/>
  <c r="R170" i="2"/>
  <c r="D170" i="2"/>
  <c r="D164" i="2"/>
  <c r="I185" i="2"/>
  <c r="K80" i="2"/>
  <c r="D96" i="2"/>
  <c r="F96" i="2" s="1"/>
  <c r="L96" i="2" s="1"/>
  <c r="G103" i="2"/>
  <c r="M103" i="2" s="1"/>
  <c r="D110" i="2"/>
  <c r="I111" i="2"/>
  <c r="G123" i="2"/>
  <c r="M123" i="2" s="1"/>
  <c r="D137" i="2"/>
  <c r="D142" i="2"/>
  <c r="E142" i="2"/>
  <c r="I144" i="2"/>
  <c r="H150" i="2"/>
  <c r="N150" i="2" s="1"/>
  <c r="D154" i="2"/>
  <c r="F154" i="2" s="1"/>
  <c r="L154" i="2" s="1"/>
  <c r="I162" i="2"/>
  <c r="E170" i="2"/>
  <c r="I167" i="2"/>
  <c r="H192" i="2"/>
  <c r="N192" i="2" s="1"/>
  <c r="I192" i="2"/>
  <c r="G89" i="2"/>
  <c r="M89" i="2" s="1"/>
  <c r="D103" i="2"/>
  <c r="F103" i="2" s="1"/>
  <c r="L103" i="2" s="1"/>
  <c r="G258" i="2"/>
  <c r="R258" i="2"/>
  <c r="R264" i="2" s="1"/>
  <c r="R337" i="2" s="1"/>
  <c r="H112" i="2"/>
  <c r="N112" i="2" s="1"/>
  <c r="G118" i="2"/>
  <c r="M118" i="2" s="1"/>
  <c r="D123" i="2"/>
  <c r="G142" i="2"/>
  <c r="M142" i="2" s="1"/>
  <c r="I150" i="2"/>
  <c r="G149" i="2"/>
  <c r="M149" i="2" s="1"/>
  <c r="D171" i="2"/>
  <c r="G170" i="2"/>
  <c r="E171" i="2"/>
  <c r="E164" i="2"/>
  <c r="K173" i="2"/>
  <c r="I183" i="2"/>
  <c r="H183" i="2"/>
  <c r="N183" i="2" s="1"/>
  <c r="E123" i="2"/>
  <c r="I138" i="2"/>
  <c r="G137" i="2"/>
  <c r="M137" i="2" s="1"/>
  <c r="D149" i="2"/>
  <c r="D159" i="2"/>
  <c r="G171" i="2"/>
  <c r="E173" i="2"/>
  <c r="H178" i="2"/>
  <c r="N178" i="2" s="1"/>
  <c r="Q258" i="2"/>
  <c r="Q264" i="2" s="1"/>
  <c r="Q337" i="2" s="1"/>
  <c r="G173" i="2"/>
  <c r="E182" i="2"/>
  <c r="G187" i="2"/>
  <c r="M187" i="2" s="1"/>
  <c r="H193" i="2"/>
  <c r="N193" i="2" s="1"/>
  <c r="H194" i="2"/>
  <c r="N194" i="2" s="1"/>
  <c r="H195" i="2"/>
  <c r="N195" i="2" s="1"/>
  <c r="E216" i="2"/>
  <c r="D216" i="2"/>
  <c r="G217" i="2"/>
  <c r="I210" i="2"/>
  <c r="H210" i="2"/>
  <c r="N210" i="2" s="1"/>
  <c r="K215" i="2"/>
  <c r="H226" i="2"/>
  <c r="N226" i="2" s="1"/>
  <c r="D224" i="2"/>
  <c r="D231" i="2"/>
  <c r="Q259" i="2"/>
  <c r="Q265" i="2" s="1"/>
  <c r="Q338" i="2" s="1"/>
  <c r="G159" i="2"/>
  <c r="M159" i="2" s="1"/>
  <c r="I188" i="2"/>
  <c r="I193" i="2"/>
  <c r="I194" i="2"/>
  <c r="I195" i="2"/>
  <c r="G215" i="2"/>
  <c r="E177" i="2"/>
  <c r="G198" i="2"/>
  <c r="M198" i="2" s="1"/>
  <c r="R215" i="2"/>
  <c r="D209" i="2"/>
  <c r="F209" i="2" s="1"/>
  <c r="L209" i="2" s="1"/>
  <c r="R217" i="2"/>
  <c r="R230" i="2"/>
  <c r="R229" i="2" s="1"/>
  <c r="E232" i="2"/>
  <c r="E229" i="2" s="1"/>
  <c r="E224" i="2"/>
  <c r="E215" i="2"/>
  <c r="E217" i="2"/>
  <c r="D215" i="2"/>
  <c r="Q257" i="2"/>
  <c r="Q263" i="2" s="1"/>
  <c r="Q336" i="2" s="1"/>
  <c r="G230" i="2"/>
  <c r="M230" i="2" s="1"/>
  <c r="I225" i="2"/>
  <c r="G224" i="2"/>
  <c r="M224" i="2" s="1"/>
  <c r="D239" i="2"/>
  <c r="G252" i="2"/>
  <c r="K232" i="2"/>
  <c r="D244" i="2"/>
  <c r="F244" i="2" s="1"/>
  <c r="L244" i="2" s="1"/>
  <c r="H268" i="2"/>
  <c r="N268" i="2" s="1"/>
  <c r="O268" i="2"/>
  <c r="D250" i="2"/>
  <c r="K251" i="2"/>
  <c r="K252" i="2"/>
  <c r="O192" i="2" l="1"/>
  <c r="R22" i="2"/>
  <c r="F137" i="2"/>
  <c r="L137" i="2" s="1"/>
  <c r="F29" i="2"/>
  <c r="L29" i="2" s="1"/>
  <c r="F250" i="2"/>
  <c r="L250" i="2" s="1"/>
  <c r="F159" i="2"/>
  <c r="L159" i="2" s="1"/>
  <c r="F72" i="2"/>
  <c r="L72" i="2" s="1"/>
  <c r="F149" i="2"/>
  <c r="L149" i="2" s="1"/>
  <c r="D258" i="2"/>
  <c r="F258" i="2" s="1"/>
  <c r="H258" i="2" s="1"/>
  <c r="F110" i="2"/>
  <c r="L110" i="2" s="1"/>
  <c r="O51" i="2"/>
  <c r="F171" i="2"/>
  <c r="L171" i="2" s="1"/>
  <c r="F224" i="2"/>
  <c r="L224" i="2" s="1"/>
  <c r="F58" i="2"/>
  <c r="L58" i="2" s="1"/>
  <c r="O187" i="2"/>
  <c r="O44" i="2"/>
  <c r="R216" i="2"/>
  <c r="R214" i="2" s="1"/>
  <c r="F215" i="2"/>
  <c r="L215" i="2" s="1"/>
  <c r="F170" i="2"/>
  <c r="L170" i="2" s="1"/>
  <c r="F123" i="2"/>
  <c r="L123" i="2" s="1"/>
  <c r="I25" i="2"/>
  <c r="F59" i="2"/>
  <c r="L59" i="2" s="1"/>
  <c r="O118" i="2"/>
  <c r="O209" i="2"/>
  <c r="M57" i="2"/>
  <c r="M79" i="2"/>
  <c r="I172" i="2"/>
  <c r="L172" i="2"/>
  <c r="F239" i="2"/>
  <c r="H239" i="2" s="1"/>
  <c r="N239" i="2" s="1"/>
  <c r="F142" i="2"/>
  <c r="L142" i="2" s="1"/>
  <c r="K258" i="2"/>
  <c r="M258" i="2" s="1"/>
  <c r="L80" i="2"/>
  <c r="M80" i="2"/>
  <c r="O34" i="2"/>
  <c r="F57" i="2"/>
  <c r="L57" i="2" s="1"/>
  <c r="F251" i="2"/>
  <c r="L251" i="2" s="1"/>
  <c r="M232" i="2"/>
  <c r="F231" i="2"/>
  <c r="L231" i="2" s="1"/>
  <c r="M215" i="2"/>
  <c r="F216" i="2"/>
  <c r="L216" i="2" s="1"/>
  <c r="O103" i="2"/>
  <c r="F164" i="2"/>
  <c r="L164" i="2" s="1"/>
  <c r="M170" i="2"/>
  <c r="M59" i="2"/>
  <c r="M12" i="2"/>
  <c r="F89" i="2"/>
  <c r="L89" i="2" s="1"/>
  <c r="F131" i="2"/>
  <c r="I131" i="2" s="1"/>
  <c r="F252" i="2"/>
  <c r="L252" i="2" s="1"/>
  <c r="O172" i="2"/>
  <c r="F232" i="2"/>
  <c r="L232" i="2" s="1"/>
  <c r="M173" i="2"/>
  <c r="M81" i="2"/>
  <c r="M171" i="2"/>
  <c r="O96" i="2"/>
  <c r="O72" i="2"/>
  <c r="O17" i="2"/>
  <c r="F66" i="2"/>
  <c r="L66" i="2" s="1"/>
  <c r="O29" i="2"/>
  <c r="M78" i="2"/>
  <c r="L78" i="2"/>
  <c r="M23" i="2"/>
  <c r="L23" i="2"/>
  <c r="R77" i="2"/>
  <c r="M217" i="2"/>
  <c r="O154" i="2"/>
  <c r="G22" i="2"/>
  <c r="O244" i="2"/>
  <c r="M58" i="2"/>
  <c r="F12" i="2"/>
  <c r="I12" i="2" s="1"/>
  <c r="F182" i="2"/>
  <c r="H182" i="2" s="1"/>
  <c r="N182" i="2" s="1"/>
  <c r="F79" i="2"/>
  <c r="L79" i="2" s="1"/>
  <c r="F81" i="2"/>
  <c r="L81" i="2" s="1"/>
  <c r="F180" i="2"/>
  <c r="I180" i="2" s="1"/>
  <c r="D185" i="4"/>
  <c r="L120" i="2"/>
  <c r="O120" i="2"/>
  <c r="M25" i="2"/>
  <c r="O25" i="2" s="1"/>
  <c r="O39" i="2"/>
  <c r="L200" i="2"/>
  <c r="O200" i="2"/>
  <c r="K249" i="2"/>
  <c r="Q256" i="2"/>
  <c r="Q255" i="2" s="1"/>
  <c r="K256" i="2"/>
  <c r="H25" i="2"/>
  <c r="N25" i="2" s="1"/>
  <c r="I201" i="2"/>
  <c r="T107" i="2"/>
  <c r="I54" i="2"/>
  <c r="E249" i="2"/>
  <c r="I245" i="2"/>
  <c r="H189" i="2"/>
  <c r="N189" i="2" s="1"/>
  <c r="H188" i="2"/>
  <c r="N188" i="2" s="1"/>
  <c r="I190" i="2"/>
  <c r="H151" i="2"/>
  <c r="N151" i="2" s="1"/>
  <c r="I151" i="2"/>
  <c r="H140" i="2"/>
  <c r="N140" i="2" s="1"/>
  <c r="I107" i="2"/>
  <c r="H105" i="2"/>
  <c r="N105" i="2" s="1"/>
  <c r="E77" i="2"/>
  <c r="E56" i="2"/>
  <c r="I36" i="2"/>
  <c r="D22" i="2"/>
  <c r="D173" i="2"/>
  <c r="F173" i="2" s="1"/>
  <c r="L173" i="2" s="1"/>
  <c r="I189" i="2"/>
  <c r="H143" i="2"/>
  <c r="N143" i="2" s="1"/>
  <c r="H111" i="2"/>
  <c r="N111" i="2" s="1"/>
  <c r="I42" i="2"/>
  <c r="H37" i="2"/>
  <c r="N37" i="2" s="1"/>
  <c r="H58" i="2"/>
  <c r="N58" i="2" s="1"/>
  <c r="E257" i="2"/>
  <c r="E263" i="2" s="1"/>
  <c r="E336" i="2" s="1"/>
  <c r="I152" i="2"/>
  <c r="I154" i="2"/>
  <c r="O13" i="2"/>
  <c r="H184" i="2"/>
  <c r="N184" i="2" s="1"/>
  <c r="H98" i="2"/>
  <c r="N98" i="2" s="1"/>
  <c r="H190" i="2"/>
  <c r="N190" i="2" s="1"/>
  <c r="I91" i="2"/>
  <c r="I98" i="2"/>
  <c r="H23" i="2"/>
  <c r="N23" i="2" s="1"/>
  <c r="H24" i="2"/>
  <c r="N24" i="2" s="1"/>
  <c r="I226" i="2"/>
  <c r="E256" i="2"/>
  <c r="I73" i="2"/>
  <c r="H97" i="2"/>
  <c r="N97" i="2" s="1"/>
  <c r="I126" i="2"/>
  <c r="I187" i="2"/>
  <c r="H103" i="2"/>
  <c r="N103" i="2" s="1"/>
  <c r="H96" i="2"/>
  <c r="N96" i="2" s="1"/>
  <c r="H73" i="2"/>
  <c r="N73" i="2" s="1"/>
  <c r="I242" i="2"/>
  <c r="R256" i="2"/>
  <c r="R262" i="2" s="1"/>
  <c r="R335" i="2" s="1"/>
  <c r="H270" i="2"/>
  <c r="N270" i="2" s="1"/>
  <c r="I113" i="2"/>
  <c r="I143" i="2"/>
  <c r="I30" i="2"/>
  <c r="I44" i="2"/>
  <c r="I23" i="2"/>
  <c r="I41" i="2"/>
  <c r="R173" i="2"/>
  <c r="R259" i="2" s="1"/>
  <c r="R265" i="2" s="1"/>
  <c r="R338" i="2" s="1"/>
  <c r="H91" i="2"/>
  <c r="N91" i="2" s="1"/>
  <c r="I240" i="2"/>
  <c r="G256" i="2"/>
  <c r="G262" i="2" s="1"/>
  <c r="G335" i="2" s="1"/>
  <c r="E259" i="2"/>
  <c r="E265" i="2" s="1"/>
  <c r="E338" i="2" s="1"/>
  <c r="H157" i="2"/>
  <c r="N157" i="2" s="1"/>
  <c r="I119" i="2"/>
  <c r="I118" i="2"/>
  <c r="I157" i="2"/>
  <c r="H53" i="2"/>
  <c r="N53" i="2" s="1"/>
  <c r="H119" i="2"/>
  <c r="N119" i="2" s="1"/>
  <c r="H240" i="2"/>
  <c r="N240" i="2" s="1"/>
  <c r="H244" i="2"/>
  <c r="N244" i="2" s="1"/>
  <c r="I14" i="2"/>
  <c r="D229" i="2"/>
  <c r="F229" i="2" s="1"/>
  <c r="H12" i="2"/>
  <c r="N12" i="2" s="1"/>
  <c r="H34" i="2"/>
  <c r="N34" i="2" s="1"/>
  <c r="H78" i="2"/>
  <c r="N78" i="2" s="1"/>
  <c r="I246" i="2"/>
  <c r="H246" i="2"/>
  <c r="N246" i="2" s="1"/>
  <c r="D256" i="2"/>
  <c r="D249" i="2"/>
  <c r="D257" i="2"/>
  <c r="H209" i="2"/>
  <c r="N209" i="2" s="1"/>
  <c r="I209" i="2"/>
  <c r="H230" i="2"/>
  <c r="N230" i="2" s="1"/>
  <c r="K214" i="2"/>
  <c r="D198" i="2"/>
  <c r="I133" i="2"/>
  <c r="H133" i="2"/>
  <c r="N133" i="2" s="1"/>
  <c r="I149" i="2"/>
  <c r="H154" i="2"/>
  <c r="N154" i="2" s="1"/>
  <c r="I139" i="2"/>
  <c r="H139" i="2"/>
  <c r="N139" i="2" s="1"/>
  <c r="D77" i="2"/>
  <c r="I120" i="2"/>
  <c r="H31" i="2"/>
  <c r="N31" i="2" s="1"/>
  <c r="I17" i="2"/>
  <c r="H52" i="2"/>
  <c r="N52" i="2" s="1"/>
  <c r="I45" i="2"/>
  <c r="D56" i="2"/>
  <c r="H15" i="2"/>
  <c r="N15" i="2" s="1"/>
  <c r="K77" i="2"/>
  <c r="R56" i="2"/>
  <c r="O14" i="2"/>
  <c r="I24" i="2"/>
  <c r="H17" i="2"/>
  <c r="N17" i="2" s="1"/>
  <c r="H241" i="2"/>
  <c r="N241" i="2" s="1"/>
  <c r="M251" i="2"/>
  <c r="K257" i="2"/>
  <c r="G259" i="2"/>
  <c r="G265" i="2" s="1"/>
  <c r="G338" i="2" s="1"/>
  <c r="G249" i="2"/>
  <c r="H227" i="2"/>
  <c r="N227" i="2" s="1"/>
  <c r="I227" i="2"/>
  <c r="H211" i="2"/>
  <c r="N211" i="2" s="1"/>
  <c r="I211" i="2"/>
  <c r="K229" i="2"/>
  <c r="D217" i="2"/>
  <c r="F217" i="2" s="1"/>
  <c r="L217" i="2" s="1"/>
  <c r="R171" i="2"/>
  <c r="H187" i="2"/>
  <c r="N187" i="2" s="1"/>
  <c r="I161" i="2"/>
  <c r="H161" i="2"/>
  <c r="N161" i="2" s="1"/>
  <c r="G264" i="2"/>
  <c r="G337" i="2" s="1"/>
  <c r="E169" i="2"/>
  <c r="I155" i="2"/>
  <c r="H155" i="2"/>
  <c r="N155" i="2" s="1"/>
  <c r="H106" i="2"/>
  <c r="N106" i="2" s="1"/>
  <c r="I106" i="2"/>
  <c r="G77" i="2"/>
  <c r="I78" i="2"/>
  <c r="I34" i="2"/>
  <c r="H70" i="2"/>
  <c r="N70" i="2" s="1"/>
  <c r="I70" i="2"/>
  <c r="H45" i="2"/>
  <c r="N45" i="2" s="1"/>
  <c r="O70" i="2"/>
  <c r="H44" i="2"/>
  <c r="N44" i="2" s="1"/>
  <c r="I241" i="2"/>
  <c r="G229" i="2"/>
  <c r="I230" i="2"/>
  <c r="E214" i="2"/>
  <c r="D177" i="2"/>
  <c r="F177" i="2" s="1"/>
  <c r="L177" i="2" s="1"/>
  <c r="H205" i="2"/>
  <c r="N205" i="2" s="1"/>
  <c r="I205" i="2"/>
  <c r="I145" i="2"/>
  <c r="H145" i="2"/>
  <c r="N145" i="2" s="1"/>
  <c r="G169" i="2"/>
  <c r="K169" i="2"/>
  <c r="I75" i="2"/>
  <c r="H75" i="2"/>
  <c r="N75" i="2" s="1"/>
  <c r="H68" i="2"/>
  <c r="N68" i="2" s="1"/>
  <c r="H32" i="2"/>
  <c r="N32" i="2" s="1"/>
  <c r="I32" i="2"/>
  <c r="K56" i="2"/>
  <c r="H13" i="2"/>
  <c r="N13" i="2" s="1"/>
  <c r="I13" i="2"/>
  <c r="H118" i="2"/>
  <c r="N118" i="2" s="1"/>
  <c r="G56" i="2"/>
  <c r="M252" i="2"/>
  <c r="K259" i="2"/>
  <c r="H207" i="2"/>
  <c r="N207" i="2" s="1"/>
  <c r="I207" i="2"/>
  <c r="I244" i="2"/>
  <c r="D204" i="2"/>
  <c r="F204" i="2" s="1"/>
  <c r="H166" i="2"/>
  <c r="N166" i="2" s="1"/>
  <c r="I166" i="2"/>
  <c r="I165" i="2"/>
  <c r="H165" i="2"/>
  <c r="N165" i="2" s="1"/>
  <c r="I69" i="2"/>
  <c r="H69" i="2"/>
  <c r="N69" i="2" s="1"/>
  <c r="H74" i="2"/>
  <c r="N74" i="2" s="1"/>
  <c r="H39" i="2"/>
  <c r="N39" i="2" s="1"/>
  <c r="K22" i="2"/>
  <c r="I15" i="2"/>
  <c r="O24" i="2"/>
  <c r="I39" i="2"/>
  <c r="I171" i="2" l="1"/>
  <c r="I224" i="2"/>
  <c r="O149" i="2"/>
  <c r="H59" i="2"/>
  <c r="N59" i="2" s="1"/>
  <c r="H29" i="2"/>
  <c r="N29" i="2" s="1"/>
  <c r="I29" i="2"/>
  <c r="I252" i="2"/>
  <c r="H252" i="2"/>
  <c r="N252" i="2" s="1"/>
  <c r="H159" i="2"/>
  <c r="N159" i="2" s="1"/>
  <c r="O159" i="2"/>
  <c r="I159" i="2"/>
  <c r="Q262" i="2"/>
  <c r="Q335" i="2" s="1"/>
  <c r="Q334" i="2" s="1"/>
  <c r="H137" i="2"/>
  <c r="N137" i="2" s="1"/>
  <c r="O137" i="2"/>
  <c r="H110" i="2"/>
  <c r="N110" i="2" s="1"/>
  <c r="I72" i="2"/>
  <c r="F77" i="2"/>
  <c r="I77" i="2" s="1"/>
  <c r="H72" i="2"/>
  <c r="N72" i="2" s="1"/>
  <c r="O110" i="2"/>
  <c r="I239" i="2"/>
  <c r="D264" i="2"/>
  <c r="F264" i="2" s="1"/>
  <c r="F56" i="2"/>
  <c r="I56" i="2" s="1"/>
  <c r="K264" i="2"/>
  <c r="K337" i="2" s="1"/>
  <c r="O224" i="2"/>
  <c r="H149" i="2"/>
  <c r="N149" i="2" s="1"/>
  <c r="I231" i="2"/>
  <c r="N258" i="2"/>
  <c r="R257" i="2"/>
  <c r="R263" i="2" s="1"/>
  <c r="R336" i="2" s="1"/>
  <c r="R334" i="2" s="1"/>
  <c r="H215" i="2"/>
  <c r="N215" i="2" s="1"/>
  <c r="H170" i="2"/>
  <c r="N170" i="2" s="1"/>
  <c r="O123" i="2"/>
  <c r="L258" i="2"/>
  <c r="O59" i="2"/>
  <c r="O231" i="2"/>
  <c r="H89" i="2"/>
  <c r="N89" i="2" s="1"/>
  <c r="O173" i="2"/>
  <c r="I123" i="2"/>
  <c r="I66" i="2"/>
  <c r="H81" i="2"/>
  <c r="N81" i="2" s="1"/>
  <c r="H142" i="2"/>
  <c r="N142" i="2" s="1"/>
  <c r="I173" i="2"/>
  <c r="O89" i="2"/>
  <c r="H79" i="2"/>
  <c r="N79" i="2" s="1"/>
  <c r="F257" i="2"/>
  <c r="L257" i="2" s="1"/>
  <c r="H131" i="2"/>
  <c r="N131" i="2" s="1"/>
  <c r="O164" i="2"/>
  <c r="I79" i="2"/>
  <c r="O81" i="2"/>
  <c r="H66" i="2"/>
  <c r="N66" i="2" s="1"/>
  <c r="M22" i="2"/>
  <c r="L204" i="2"/>
  <c r="O204" i="2"/>
  <c r="M77" i="2"/>
  <c r="D262" i="2"/>
  <c r="F256" i="2"/>
  <c r="L256" i="2" s="1"/>
  <c r="F22" i="2"/>
  <c r="L22" i="2" s="1"/>
  <c r="F185" i="4"/>
  <c r="D182" i="4"/>
  <c r="F182" i="4" s="1"/>
  <c r="D222" i="4"/>
  <c r="O217" i="2"/>
  <c r="H231" i="2"/>
  <c r="N231" i="2" s="1"/>
  <c r="L239" i="2"/>
  <c r="O239" i="2"/>
  <c r="I182" i="2"/>
  <c r="L180" i="2"/>
  <c r="O180" i="2"/>
  <c r="L131" i="2"/>
  <c r="O131" i="2"/>
  <c r="M56" i="2"/>
  <c r="M169" i="2"/>
  <c r="H251" i="2"/>
  <c r="N251" i="2" s="1"/>
  <c r="L12" i="2"/>
  <c r="O142" i="2"/>
  <c r="L182" i="2"/>
  <c r="O182" i="2"/>
  <c r="H180" i="2"/>
  <c r="N180" i="2" s="1"/>
  <c r="L229" i="2"/>
  <c r="M229" i="2"/>
  <c r="F198" i="2"/>
  <c r="I198" i="2" s="1"/>
  <c r="F249" i="2"/>
  <c r="I249" i="2" s="1"/>
  <c r="I251" i="2"/>
  <c r="K262" i="2"/>
  <c r="K335" i="2" s="1"/>
  <c r="O66" i="2"/>
  <c r="O232" i="2"/>
  <c r="M256" i="2"/>
  <c r="K255" i="2"/>
  <c r="I215" i="2"/>
  <c r="I81" i="2"/>
  <c r="I59" i="2"/>
  <c r="O58" i="2"/>
  <c r="E255" i="2"/>
  <c r="I137" i="2"/>
  <c r="E262" i="2"/>
  <c r="H171" i="2"/>
  <c r="N171" i="2" s="1"/>
  <c r="H173" i="2"/>
  <c r="N173" i="2" s="1"/>
  <c r="D169" i="2"/>
  <c r="I58" i="2"/>
  <c r="H92" i="2"/>
  <c r="N92" i="2" s="1"/>
  <c r="I89" i="2"/>
  <c r="I92" i="2"/>
  <c r="I142" i="2"/>
  <c r="I229" i="2"/>
  <c r="I110" i="2"/>
  <c r="I96" i="2"/>
  <c r="I170" i="2"/>
  <c r="I103" i="2"/>
  <c r="R169" i="2"/>
  <c r="H51" i="2"/>
  <c r="N51" i="2" s="1"/>
  <c r="I51" i="2"/>
  <c r="I258" i="2"/>
  <c r="M249" i="2"/>
  <c r="H232" i="2"/>
  <c r="N232" i="2" s="1"/>
  <c r="I232" i="2"/>
  <c r="O23" i="2"/>
  <c r="H206" i="2"/>
  <c r="N206" i="2" s="1"/>
  <c r="I206" i="2"/>
  <c r="D259" i="2"/>
  <c r="H123" i="2"/>
  <c r="N123" i="2" s="1"/>
  <c r="H200" i="2"/>
  <c r="N200" i="2" s="1"/>
  <c r="I200" i="2"/>
  <c r="O215" i="2"/>
  <c r="O79" i="2"/>
  <c r="H57" i="2"/>
  <c r="N57" i="2" s="1"/>
  <c r="I57" i="2"/>
  <c r="H250" i="2"/>
  <c r="N250" i="2" s="1"/>
  <c r="I250" i="2"/>
  <c r="O258" i="2"/>
  <c r="O252" i="2"/>
  <c r="T252" i="2"/>
  <c r="H164" i="2"/>
  <c r="N164" i="2" s="1"/>
  <c r="I164" i="2"/>
  <c r="H224" i="2"/>
  <c r="N224" i="2" s="1"/>
  <c r="O12" i="2"/>
  <c r="K263" i="2"/>
  <c r="K336" i="2" s="1"/>
  <c r="O78" i="2"/>
  <c r="O230" i="2"/>
  <c r="D263" i="2"/>
  <c r="M259" i="2"/>
  <c r="I80" i="2"/>
  <c r="H80" i="2"/>
  <c r="N80" i="2" s="1"/>
  <c r="H204" i="2"/>
  <c r="N204" i="2" s="1"/>
  <c r="I204" i="2"/>
  <c r="H229" i="2"/>
  <c r="N229" i="2" s="1"/>
  <c r="O57" i="2"/>
  <c r="O170" i="2"/>
  <c r="O80" i="2"/>
  <c r="O171" i="2"/>
  <c r="O250" i="2"/>
  <c r="O251" i="2"/>
  <c r="D214" i="2"/>
  <c r="K265" i="2"/>
  <c r="K338" i="2" s="1"/>
  <c r="H77" i="2" l="1"/>
  <c r="N77" i="2" s="1"/>
  <c r="L77" i="2"/>
  <c r="M264" i="2"/>
  <c r="M337" i="2" s="1"/>
  <c r="L264" i="2"/>
  <c r="L56" i="2"/>
  <c r="H56" i="2"/>
  <c r="N56" i="2" s="1"/>
  <c r="Q261" i="2"/>
  <c r="R261" i="2"/>
  <c r="D337" i="2"/>
  <c r="F337" i="2" s="1"/>
  <c r="H337" i="2" s="1"/>
  <c r="N337" i="2" s="1"/>
  <c r="H264" i="2"/>
  <c r="N264" i="2" s="1"/>
  <c r="H249" i="2"/>
  <c r="N249" i="2" s="1"/>
  <c r="R255" i="2"/>
  <c r="L249" i="2"/>
  <c r="O256" i="2"/>
  <c r="I22" i="2"/>
  <c r="E261" i="2"/>
  <c r="E335" i="2"/>
  <c r="E334" i="2" s="1"/>
  <c r="K334" i="2"/>
  <c r="F262" i="2"/>
  <c r="L262" i="2" s="1"/>
  <c r="D335" i="2"/>
  <c r="F263" i="2"/>
  <c r="L263" i="2" s="1"/>
  <c r="D336" i="2"/>
  <c r="K261" i="2"/>
  <c r="I185" i="4"/>
  <c r="O185" i="4"/>
  <c r="L185" i="4"/>
  <c r="H185" i="4"/>
  <c r="N185" i="4" s="1"/>
  <c r="M265" i="2"/>
  <c r="M338" i="2" s="1"/>
  <c r="D255" i="2"/>
  <c r="F255" i="2" s="1"/>
  <c r="F259" i="2"/>
  <c r="L259" i="2" s="1"/>
  <c r="F169" i="2"/>
  <c r="L169" i="2" s="1"/>
  <c r="M262" i="2"/>
  <c r="M335" i="2" s="1"/>
  <c r="F222" i="4"/>
  <c r="D264" i="4"/>
  <c r="H22" i="2"/>
  <c r="N22" i="2" s="1"/>
  <c r="L198" i="2"/>
  <c r="O198" i="2"/>
  <c r="H198" i="2"/>
  <c r="N198" i="2" s="1"/>
  <c r="F214" i="2"/>
  <c r="L214" i="2" s="1"/>
  <c r="L182" i="4"/>
  <c r="O249" i="2"/>
  <c r="O77" i="2"/>
  <c r="I264" i="2"/>
  <c r="O56" i="2"/>
  <c r="O229" i="2"/>
  <c r="D265" i="2"/>
  <c r="O22" i="2"/>
  <c r="H256" i="2"/>
  <c r="N256" i="2" s="1"/>
  <c r="I256" i="2"/>
  <c r="H217" i="2"/>
  <c r="N217" i="2" s="1"/>
  <c r="I217" i="2"/>
  <c r="I169" i="2" l="1"/>
  <c r="O264" i="2"/>
  <c r="O337" i="2"/>
  <c r="T337" i="2"/>
  <c r="L337" i="2"/>
  <c r="I337" i="2"/>
  <c r="F335" i="2"/>
  <c r="L335" i="2" s="1"/>
  <c r="H262" i="2"/>
  <c r="N262" i="2" s="1"/>
  <c r="O259" i="2"/>
  <c r="F265" i="2"/>
  <c r="I265" i="2" s="1"/>
  <c r="D338" i="2"/>
  <c r="F338" i="2" s="1"/>
  <c r="F336" i="2"/>
  <c r="O169" i="2"/>
  <c r="L255" i="2"/>
  <c r="O222" i="4"/>
  <c r="L222" i="4"/>
  <c r="I222" i="4"/>
  <c r="H222" i="4"/>
  <c r="N222" i="4" s="1"/>
  <c r="H169" i="2"/>
  <c r="N169" i="2" s="1"/>
  <c r="F264" i="4"/>
  <c r="D270" i="4"/>
  <c r="D343" i="4" s="1"/>
  <c r="F343" i="4" s="1"/>
  <c r="I262" i="2"/>
  <c r="O262" i="2"/>
  <c r="D261" i="2"/>
  <c r="F261" i="2" s="1"/>
  <c r="L261" i="2" s="1"/>
  <c r="H259" i="2"/>
  <c r="N259" i="2" s="1"/>
  <c r="I259" i="2"/>
  <c r="O335" i="2" l="1"/>
  <c r="H335" i="2"/>
  <c r="N335" i="2" s="1"/>
  <c r="T335" i="2"/>
  <c r="I335" i="2"/>
  <c r="D334" i="2"/>
  <c r="F334" i="2" s="1"/>
  <c r="O265" i="2"/>
  <c r="L265" i="2"/>
  <c r="I338" i="2"/>
  <c r="T338" i="2"/>
  <c r="L338" i="2"/>
  <c r="O338" i="2"/>
  <c r="H338" i="2"/>
  <c r="N338" i="2" s="1"/>
  <c r="L336" i="2"/>
  <c r="O343" i="4"/>
  <c r="H343" i="4"/>
  <c r="N343" i="4" s="1"/>
  <c r="L343" i="4"/>
  <c r="I343" i="4"/>
  <c r="L264" i="4"/>
  <c r="I264" i="4"/>
  <c r="H264" i="4"/>
  <c r="N264" i="4" s="1"/>
  <c r="O264" i="4"/>
  <c r="F270" i="4"/>
  <c r="H265" i="2"/>
  <c r="N265" i="2" s="1"/>
  <c r="L334" i="2" l="1"/>
  <c r="L270" i="4"/>
  <c r="O270" i="4"/>
  <c r="H270" i="4"/>
  <c r="N270" i="4" s="1"/>
  <c r="I270" i="4"/>
  <c r="I270" i="1" l="1"/>
  <c r="I268" i="1"/>
  <c r="X252" i="1"/>
  <c r="W252" i="1"/>
  <c r="V252" i="1"/>
  <c r="C252" i="1"/>
  <c r="X251" i="1"/>
  <c r="W251" i="1"/>
  <c r="V251" i="1"/>
  <c r="D251" i="1"/>
  <c r="C251" i="1"/>
  <c r="X250" i="1"/>
  <c r="X249" i="1" s="1"/>
  <c r="W250" i="1"/>
  <c r="V250" i="1"/>
  <c r="R250" i="1"/>
  <c r="C250" i="1"/>
  <c r="X244" i="1"/>
  <c r="W244" i="1"/>
  <c r="V244" i="1"/>
  <c r="D244" i="1"/>
  <c r="C244" i="1"/>
  <c r="R252" i="1"/>
  <c r="D252" i="1"/>
  <c r="Q250" i="1"/>
  <c r="G239" i="1"/>
  <c r="M239" i="1" s="1"/>
  <c r="X239" i="1"/>
  <c r="W239" i="1"/>
  <c r="V239" i="1"/>
  <c r="C239" i="1"/>
  <c r="X232" i="1"/>
  <c r="W232" i="1"/>
  <c r="V232" i="1"/>
  <c r="C232" i="1"/>
  <c r="X231" i="1"/>
  <c r="W231" i="1"/>
  <c r="V231" i="1"/>
  <c r="V229" i="1" s="1"/>
  <c r="D231" i="1"/>
  <c r="C231" i="1"/>
  <c r="X230" i="1"/>
  <c r="W230" i="1"/>
  <c r="V230" i="1"/>
  <c r="R230" i="1"/>
  <c r="D230" i="1"/>
  <c r="C230" i="1"/>
  <c r="R232" i="1"/>
  <c r="Q232" i="1"/>
  <c r="E232" i="1"/>
  <c r="D232" i="1"/>
  <c r="R231" i="1"/>
  <c r="Q231" i="1"/>
  <c r="Q230" i="1"/>
  <c r="X224" i="1"/>
  <c r="W224" i="1"/>
  <c r="V224" i="1"/>
  <c r="D224" i="1"/>
  <c r="C224" i="1"/>
  <c r="X217" i="1"/>
  <c r="V217" i="1"/>
  <c r="X215" i="1"/>
  <c r="W215" i="1"/>
  <c r="V215" i="1"/>
  <c r="C212" i="1"/>
  <c r="C217" i="1" s="1"/>
  <c r="C211" i="1"/>
  <c r="C216" i="1" s="1"/>
  <c r="C210" i="1"/>
  <c r="C215" i="1" s="1"/>
  <c r="X209" i="1"/>
  <c r="W209" i="1"/>
  <c r="V209" i="1"/>
  <c r="G209" i="1"/>
  <c r="M209" i="1" s="1"/>
  <c r="E209" i="1"/>
  <c r="D209" i="1"/>
  <c r="F209" i="1" s="1"/>
  <c r="L209" i="1" s="1"/>
  <c r="E204" i="1"/>
  <c r="C204" i="1"/>
  <c r="C198" i="1"/>
  <c r="Q192" i="1"/>
  <c r="X192" i="1"/>
  <c r="V192" i="1"/>
  <c r="G192" i="1"/>
  <c r="M192" i="1" s="1"/>
  <c r="E192" i="1"/>
  <c r="C192" i="1"/>
  <c r="X187" i="1"/>
  <c r="W187" i="1"/>
  <c r="V187" i="1"/>
  <c r="C187" i="1"/>
  <c r="E182" i="1"/>
  <c r="X182" i="1"/>
  <c r="W182" i="1"/>
  <c r="V182" i="1"/>
  <c r="D182" i="1"/>
  <c r="F182" i="1" s="1"/>
  <c r="L182" i="1" s="1"/>
  <c r="C182" i="1"/>
  <c r="Q177" i="1"/>
  <c r="G177" i="1"/>
  <c r="M177" i="1" s="1"/>
  <c r="X177" i="1"/>
  <c r="V177" i="1"/>
  <c r="D177" i="1"/>
  <c r="C177" i="1"/>
  <c r="X173" i="1"/>
  <c r="W173" i="1"/>
  <c r="V173" i="1"/>
  <c r="C173" i="1"/>
  <c r="X172" i="1"/>
  <c r="W172" i="1"/>
  <c r="V172" i="1"/>
  <c r="C172" i="1"/>
  <c r="C171" i="1"/>
  <c r="X170" i="1"/>
  <c r="W170" i="1"/>
  <c r="V170" i="1"/>
  <c r="C170" i="1"/>
  <c r="E164" i="1"/>
  <c r="X164" i="1"/>
  <c r="W164" i="1"/>
  <c r="V164" i="1"/>
  <c r="D164" i="1"/>
  <c r="F164" i="1" s="1"/>
  <c r="L164" i="1" s="1"/>
  <c r="C164" i="1"/>
  <c r="X159" i="1"/>
  <c r="W159" i="1"/>
  <c r="V159" i="1"/>
  <c r="C159" i="1"/>
  <c r="E154" i="1"/>
  <c r="X154" i="1"/>
  <c r="W154" i="1"/>
  <c r="V154" i="1"/>
  <c r="C154" i="1"/>
  <c r="X149" i="1"/>
  <c r="W149" i="1"/>
  <c r="V149" i="1"/>
  <c r="C149" i="1"/>
  <c r="X142" i="1"/>
  <c r="W142" i="1"/>
  <c r="V142" i="1"/>
  <c r="D142" i="1"/>
  <c r="C142" i="1"/>
  <c r="D137" i="1"/>
  <c r="X137" i="1"/>
  <c r="W137" i="1"/>
  <c r="V137" i="1"/>
  <c r="E137" i="1"/>
  <c r="C137" i="1"/>
  <c r="E131" i="1"/>
  <c r="D131" i="1"/>
  <c r="X131" i="1"/>
  <c r="W131" i="1"/>
  <c r="V131" i="1"/>
  <c r="C131" i="1"/>
  <c r="D123" i="1"/>
  <c r="X123" i="1"/>
  <c r="W123" i="1"/>
  <c r="V123" i="1"/>
  <c r="E123" i="1"/>
  <c r="C123" i="1"/>
  <c r="R118" i="1"/>
  <c r="W118" i="1"/>
  <c r="G118" i="1"/>
  <c r="M118" i="1" s="1"/>
  <c r="E118" i="1"/>
  <c r="V118" i="1"/>
  <c r="C118" i="1"/>
  <c r="X110" i="1"/>
  <c r="W110" i="1"/>
  <c r="V110" i="1"/>
  <c r="C110" i="1"/>
  <c r="M107" i="1"/>
  <c r="R172" i="1"/>
  <c r="Q172" i="1"/>
  <c r="G172" i="1"/>
  <c r="E172" i="1"/>
  <c r="D172" i="1"/>
  <c r="G103" i="1"/>
  <c r="M103" i="1" s="1"/>
  <c r="X103" i="1"/>
  <c r="W103" i="1"/>
  <c r="V103" i="1"/>
  <c r="C103" i="1"/>
  <c r="G96" i="1"/>
  <c r="M96" i="1" s="1"/>
  <c r="X96" i="1"/>
  <c r="W96" i="1"/>
  <c r="V96" i="1"/>
  <c r="D96" i="1"/>
  <c r="C96" i="1"/>
  <c r="D89" i="1"/>
  <c r="X89" i="1"/>
  <c r="W89" i="1"/>
  <c r="V89" i="1"/>
  <c r="C89" i="1"/>
  <c r="X81" i="1"/>
  <c r="W81" i="1"/>
  <c r="V81" i="1"/>
  <c r="C81" i="1"/>
  <c r="X80" i="1"/>
  <c r="W80" i="1"/>
  <c r="V80" i="1"/>
  <c r="C80" i="1"/>
  <c r="X79" i="1"/>
  <c r="W79" i="1"/>
  <c r="V79" i="1"/>
  <c r="C79" i="1"/>
  <c r="X78" i="1"/>
  <c r="W78" i="1"/>
  <c r="V78" i="1"/>
  <c r="V77" i="1" s="1"/>
  <c r="C78" i="1"/>
  <c r="E72" i="1"/>
  <c r="X72" i="1"/>
  <c r="W72" i="1"/>
  <c r="V72" i="1"/>
  <c r="D72" i="1"/>
  <c r="C72" i="1"/>
  <c r="R81" i="1"/>
  <c r="Q81" i="1"/>
  <c r="D81" i="1"/>
  <c r="R80" i="1"/>
  <c r="Q80" i="1"/>
  <c r="E80" i="1"/>
  <c r="D80" i="1"/>
  <c r="R79" i="1"/>
  <c r="Q79" i="1"/>
  <c r="D79" i="1"/>
  <c r="R78" i="1"/>
  <c r="D78" i="1"/>
  <c r="X66" i="1"/>
  <c r="W66" i="1"/>
  <c r="V66" i="1"/>
  <c r="F66" i="1"/>
  <c r="L66" i="1" s="1"/>
  <c r="C66" i="1"/>
  <c r="X59" i="1"/>
  <c r="W59" i="1"/>
  <c r="V59" i="1"/>
  <c r="D59" i="1"/>
  <c r="C59" i="1"/>
  <c r="X58" i="1"/>
  <c r="W58" i="1"/>
  <c r="V58" i="1"/>
  <c r="D58" i="1"/>
  <c r="C58" i="1"/>
  <c r="X57" i="1"/>
  <c r="W57" i="1"/>
  <c r="V57" i="1"/>
  <c r="R57" i="1"/>
  <c r="D57" i="1"/>
  <c r="C57" i="1"/>
  <c r="X51" i="1"/>
  <c r="W51" i="1"/>
  <c r="V51" i="1"/>
  <c r="D51" i="1"/>
  <c r="C51" i="1"/>
  <c r="X44" i="1"/>
  <c r="W44" i="1"/>
  <c r="V44" i="1"/>
  <c r="D44" i="1"/>
  <c r="C44" i="1"/>
  <c r="X39" i="1"/>
  <c r="W39" i="1"/>
  <c r="V39" i="1"/>
  <c r="D39" i="1"/>
  <c r="C39" i="1"/>
  <c r="X34" i="1"/>
  <c r="W34" i="1"/>
  <c r="V34" i="1"/>
  <c r="D34" i="1"/>
  <c r="C34" i="1"/>
  <c r="Q58" i="1"/>
  <c r="X29" i="1"/>
  <c r="W29" i="1"/>
  <c r="V29" i="1"/>
  <c r="D29" i="1"/>
  <c r="C29" i="1"/>
  <c r="X25" i="1"/>
  <c r="W25" i="1"/>
  <c r="V25" i="1"/>
  <c r="D25" i="1"/>
  <c r="C25" i="1"/>
  <c r="X24" i="1"/>
  <c r="W24" i="1"/>
  <c r="V24" i="1"/>
  <c r="C24" i="1"/>
  <c r="X23" i="1"/>
  <c r="W23" i="1"/>
  <c r="V23" i="1"/>
  <c r="V22" i="1" s="1"/>
  <c r="D23" i="1"/>
  <c r="C23" i="1"/>
  <c r="R25" i="1"/>
  <c r="X17" i="1"/>
  <c r="W17" i="1"/>
  <c r="V17" i="1"/>
  <c r="E17" i="1"/>
  <c r="D17" i="1"/>
  <c r="C17" i="1"/>
  <c r="Q25" i="1"/>
  <c r="G25" i="1"/>
  <c r="E25" i="1"/>
  <c r="Q24" i="1"/>
  <c r="K24" i="1"/>
  <c r="E24" i="1"/>
  <c r="R23" i="1"/>
  <c r="Q23" i="1"/>
  <c r="K23" i="1"/>
  <c r="E12" i="1"/>
  <c r="X12" i="1"/>
  <c r="W12" i="1"/>
  <c r="V12" i="1"/>
  <c r="R12" i="1"/>
  <c r="Q12" i="1"/>
  <c r="D12" i="1"/>
  <c r="C12" i="1"/>
  <c r="F17" i="1" l="1"/>
  <c r="L17" i="1" s="1"/>
  <c r="F131" i="1"/>
  <c r="L131" i="1" s="1"/>
  <c r="C77" i="1"/>
  <c r="F72" i="1"/>
  <c r="L72" i="1" s="1"/>
  <c r="F232" i="1"/>
  <c r="V249" i="1"/>
  <c r="F80" i="1"/>
  <c r="W56" i="1"/>
  <c r="V56" i="1"/>
  <c r="W229" i="1"/>
  <c r="R204" i="1"/>
  <c r="X204" i="1"/>
  <c r="F12" i="1"/>
  <c r="F172" i="1"/>
  <c r="H172" i="1" s="1"/>
  <c r="V171" i="1"/>
  <c r="V169" i="1" s="1"/>
  <c r="F137" i="1"/>
  <c r="L137" i="1" s="1"/>
  <c r="C169" i="1"/>
  <c r="W177" i="1"/>
  <c r="W77" i="1"/>
  <c r="F123" i="1"/>
  <c r="L123" i="1" s="1"/>
  <c r="D205" i="4"/>
  <c r="F200" i="1"/>
  <c r="L200" i="1" s="1"/>
  <c r="W171" i="1"/>
  <c r="W169" i="1" s="1"/>
  <c r="Q118" i="1"/>
  <c r="F25" i="1"/>
  <c r="X77" i="1"/>
  <c r="T70" i="1"/>
  <c r="O70" i="1"/>
  <c r="T271" i="1"/>
  <c r="I271" i="1"/>
  <c r="O271" i="1"/>
  <c r="I269" i="1"/>
  <c r="O246" i="1"/>
  <c r="T246" i="1"/>
  <c r="O245" i="1"/>
  <c r="T245" i="1"/>
  <c r="O247" i="1"/>
  <c r="T247" i="1"/>
  <c r="T242" i="1"/>
  <c r="O242" i="1"/>
  <c r="O240" i="1"/>
  <c r="T240" i="1"/>
  <c r="O226" i="1"/>
  <c r="T226" i="1"/>
  <c r="O225" i="1"/>
  <c r="T225" i="1"/>
  <c r="O211" i="1"/>
  <c r="T211" i="1"/>
  <c r="H209" i="1"/>
  <c r="N209" i="1" s="1"/>
  <c r="T209" i="1"/>
  <c r="O209" i="1"/>
  <c r="O201" i="1"/>
  <c r="T201" i="1"/>
  <c r="T193" i="1"/>
  <c r="O193" i="1"/>
  <c r="O194" i="1"/>
  <c r="T194" i="1"/>
  <c r="H193" i="1"/>
  <c r="N193" i="1" s="1"/>
  <c r="I193" i="1"/>
  <c r="O190" i="1"/>
  <c r="T190" i="1"/>
  <c r="T185" i="1"/>
  <c r="O185" i="1"/>
  <c r="T178" i="1"/>
  <c r="O178" i="1"/>
  <c r="T180" i="1"/>
  <c r="O180" i="1"/>
  <c r="T166" i="1"/>
  <c r="O166" i="1"/>
  <c r="T160" i="1"/>
  <c r="O160" i="1"/>
  <c r="O157" i="1"/>
  <c r="T157" i="1"/>
  <c r="O152" i="1"/>
  <c r="T152" i="1"/>
  <c r="O144" i="1"/>
  <c r="T144" i="1"/>
  <c r="O145" i="1"/>
  <c r="T145" i="1"/>
  <c r="O138" i="1"/>
  <c r="T138" i="1"/>
  <c r="O139" i="1"/>
  <c r="T139" i="1"/>
  <c r="T133" i="1"/>
  <c r="O133" i="1"/>
  <c r="O134" i="1"/>
  <c r="T134" i="1"/>
  <c r="O125" i="1"/>
  <c r="T125" i="1"/>
  <c r="O124" i="1"/>
  <c r="T124" i="1"/>
  <c r="O126" i="1"/>
  <c r="T126" i="1"/>
  <c r="T121" i="1"/>
  <c r="O121" i="1"/>
  <c r="T111" i="1"/>
  <c r="O111" i="1"/>
  <c r="O112" i="1"/>
  <c r="T112" i="1"/>
  <c r="O105" i="1"/>
  <c r="T105" i="1"/>
  <c r="O98" i="1"/>
  <c r="T98" i="1"/>
  <c r="O97" i="1"/>
  <c r="T97" i="1"/>
  <c r="O99" i="1"/>
  <c r="T99" i="1"/>
  <c r="O90" i="1"/>
  <c r="T90" i="1"/>
  <c r="O74" i="1"/>
  <c r="T74" i="1"/>
  <c r="T75" i="1"/>
  <c r="O75" i="1"/>
  <c r="T53" i="1"/>
  <c r="O53" i="1"/>
  <c r="O52" i="1"/>
  <c r="T52" i="1"/>
  <c r="O54" i="1"/>
  <c r="T54" i="1"/>
  <c r="T45" i="1"/>
  <c r="O45" i="1"/>
  <c r="I47" i="1"/>
  <c r="O47" i="1"/>
  <c r="T47" i="1"/>
  <c r="I46" i="1"/>
  <c r="O46" i="1"/>
  <c r="T46" i="1"/>
  <c r="O40" i="1"/>
  <c r="T40" i="1"/>
  <c r="O42" i="1"/>
  <c r="T42" i="1"/>
  <c r="T41" i="1"/>
  <c r="O41" i="1"/>
  <c r="O37" i="1"/>
  <c r="T37" i="1"/>
  <c r="O36" i="1"/>
  <c r="T36" i="1"/>
  <c r="H35" i="1"/>
  <c r="N35" i="1" s="1"/>
  <c r="O35" i="1"/>
  <c r="T35" i="1"/>
  <c r="T30" i="1"/>
  <c r="O30" i="1"/>
  <c r="I18" i="1"/>
  <c r="O18" i="1"/>
  <c r="T18" i="1"/>
  <c r="O20" i="1"/>
  <c r="T20" i="1"/>
  <c r="O19" i="1"/>
  <c r="T19" i="1"/>
  <c r="R59" i="1"/>
  <c r="H36" i="1"/>
  <c r="N36" i="1" s="1"/>
  <c r="R58" i="1"/>
  <c r="R229" i="1"/>
  <c r="C249" i="1"/>
  <c r="R217" i="1"/>
  <c r="X229" i="1"/>
  <c r="C56" i="1"/>
  <c r="T268" i="1"/>
  <c r="H30" i="1"/>
  <c r="N30" i="1" s="1"/>
  <c r="H40" i="1"/>
  <c r="N40" i="1" s="1"/>
  <c r="H124" i="1"/>
  <c r="N124" i="1" s="1"/>
  <c r="H134" i="1"/>
  <c r="N134" i="1" s="1"/>
  <c r="H178" i="1"/>
  <c r="N178" i="1" s="1"/>
  <c r="H41" i="1"/>
  <c r="N41" i="1" s="1"/>
  <c r="T270" i="1"/>
  <c r="D229" i="1"/>
  <c r="H53" i="1"/>
  <c r="N53" i="1" s="1"/>
  <c r="H133" i="1"/>
  <c r="N133" i="1" s="1"/>
  <c r="G149" i="1"/>
  <c r="M149" i="1" s="1"/>
  <c r="H226" i="1"/>
  <c r="N226" i="1" s="1"/>
  <c r="I242" i="1"/>
  <c r="H246" i="1"/>
  <c r="N246" i="1" s="1"/>
  <c r="D56" i="1"/>
  <c r="E217" i="1"/>
  <c r="H247" i="1"/>
  <c r="N247" i="1" s="1"/>
  <c r="E39" i="1"/>
  <c r="F39" i="1" s="1"/>
  <c r="L39" i="1" s="1"/>
  <c r="K79" i="1"/>
  <c r="E216" i="1"/>
  <c r="K78" i="1"/>
  <c r="G182" i="1"/>
  <c r="M182" i="1" s="1"/>
  <c r="C22" i="1"/>
  <c r="E34" i="1"/>
  <c r="F34" i="1" s="1"/>
  <c r="L34" i="1" s="1"/>
  <c r="E78" i="1"/>
  <c r="E79" i="1"/>
  <c r="F79" i="1" s="1"/>
  <c r="E81" i="1"/>
  <c r="F81" i="1" s="1"/>
  <c r="E110" i="1"/>
  <c r="C229" i="1"/>
  <c r="G24" i="1"/>
  <c r="M24" i="1" s="1"/>
  <c r="K12" i="1"/>
  <c r="G23" i="1"/>
  <c r="M23" i="1" s="1"/>
  <c r="E29" i="1"/>
  <c r="F29" i="1" s="1"/>
  <c r="L29" i="1" s="1"/>
  <c r="G59" i="1"/>
  <c r="H46" i="1"/>
  <c r="N46" i="1" s="1"/>
  <c r="H52" i="1"/>
  <c r="N52" i="1" s="1"/>
  <c r="H112" i="1"/>
  <c r="N112" i="1" s="1"/>
  <c r="H160" i="1"/>
  <c r="N160" i="1" s="1"/>
  <c r="H225" i="1"/>
  <c r="N225" i="1" s="1"/>
  <c r="E244" i="1"/>
  <c r="F244" i="1" s="1"/>
  <c r="L244" i="1" s="1"/>
  <c r="H45" i="1"/>
  <c r="N45" i="1" s="1"/>
  <c r="K25" i="1"/>
  <c r="I54" i="1"/>
  <c r="H19" i="1"/>
  <c r="N19" i="1" s="1"/>
  <c r="I20" i="1"/>
  <c r="I30" i="1"/>
  <c r="I42" i="1"/>
  <c r="E51" i="1"/>
  <c r="F51" i="1" s="1"/>
  <c r="L51" i="1" s="1"/>
  <c r="H138" i="1"/>
  <c r="N138" i="1" s="1"/>
  <c r="I145" i="1"/>
  <c r="H152" i="1"/>
  <c r="N152" i="1" s="1"/>
  <c r="E159" i="1"/>
  <c r="I225" i="1"/>
  <c r="E230" i="1"/>
  <c r="F230" i="1" s="1"/>
  <c r="G17" i="1"/>
  <c r="E59" i="1"/>
  <c r="F59" i="1" s="1"/>
  <c r="H98" i="1"/>
  <c r="N98" i="1" s="1"/>
  <c r="H105" i="1"/>
  <c r="N105" i="1" s="1"/>
  <c r="I125" i="1"/>
  <c r="I126" i="1"/>
  <c r="H144" i="1"/>
  <c r="N144" i="1" s="1"/>
  <c r="E177" i="1"/>
  <c r="F177" i="1" s="1"/>
  <c r="L177" i="1" s="1"/>
  <c r="H185" i="1"/>
  <c r="N185" i="1" s="1"/>
  <c r="E187" i="1"/>
  <c r="H201" i="1"/>
  <c r="N201" i="1" s="1"/>
  <c r="G217" i="1"/>
  <c r="E231" i="1"/>
  <c r="F231" i="1" s="1"/>
  <c r="E252" i="1"/>
  <c r="F252" i="1" s="1"/>
  <c r="K57" i="1"/>
  <c r="H14" i="1"/>
  <c r="I37" i="1"/>
  <c r="E44" i="1"/>
  <c r="F44" i="1" s="1"/>
  <c r="L44" i="1" s="1"/>
  <c r="I74" i="1"/>
  <c r="I75" i="1"/>
  <c r="E89" i="1"/>
  <c r="F89" i="1" s="1"/>
  <c r="L89" i="1" s="1"/>
  <c r="E96" i="1"/>
  <c r="F96" i="1" s="1"/>
  <c r="L96" i="1" s="1"/>
  <c r="I121" i="1"/>
  <c r="I134" i="1"/>
  <c r="C209" i="1"/>
  <c r="E224" i="1"/>
  <c r="F224" i="1" s="1"/>
  <c r="L224" i="1" s="1"/>
  <c r="E239" i="1"/>
  <c r="H97" i="1"/>
  <c r="N97" i="1" s="1"/>
  <c r="I97" i="1"/>
  <c r="Q22" i="1"/>
  <c r="R24" i="1"/>
  <c r="R22" i="1" s="1"/>
  <c r="G89" i="1"/>
  <c r="M89" i="1" s="1"/>
  <c r="I90" i="1"/>
  <c r="H99" i="1"/>
  <c r="N99" i="1" s="1"/>
  <c r="I99" i="1"/>
  <c r="H106" i="1"/>
  <c r="N106" i="1" s="1"/>
  <c r="R258" i="1"/>
  <c r="R264" i="1" s="1"/>
  <c r="R337" i="1" s="1"/>
  <c r="H111" i="1"/>
  <c r="N111" i="1" s="1"/>
  <c r="X56" i="1"/>
  <c r="E57" i="1"/>
  <c r="F57" i="1" s="1"/>
  <c r="G79" i="1"/>
  <c r="G72" i="1"/>
  <c r="H91" i="1"/>
  <c r="N91" i="1" s="1"/>
  <c r="G80" i="1"/>
  <c r="I36" i="1"/>
  <c r="I41" i="1"/>
  <c r="I53" i="1"/>
  <c r="G12" i="1"/>
  <c r="H18" i="1"/>
  <c r="N18" i="1" s="1"/>
  <c r="Q57" i="1"/>
  <c r="Q59" i="1"/>
  <c r="G39" i="1"/>
  <c r="M39" i="1" s="1"/>
  <c r="I40" i="1"/>
  <c r="G44" i="1"/>
  <c r="M44" i="1" s="1"/>
  <c r="I45" i="1"/>
  <c r="G51" i="1"/>
  <c r="M51" i="1" s="1"/>
  <c r="I52" i="1"/>
  <c r="K59" i="1"/>
  <c r="G78" i="1"/>
  <c r="G66" i="1"/>
  <c r="M66" i="1" s="1"/>
  <c r="I67" i="1"/>
  <c r="Q78" i="1"/>
  <c r="Q77" i="1" s="1"/>
  <c r="H70" i="1"/>
  <c r="N70" i="1" s="1"/>
  <c r="H75" i="1"/>
  <c r="N75" i="1" s="1"/>
  <c r="K80" i="1"/>
  <c r="D103" i="1"/>
  <c r="K172" i="1"/>
  <c r="I111" i="1"/>
  <c r="E171" i="1"/>
  <c r="G57" i="1"/>
  <c r="G29" i="1"/>
  <c r="M29" i="1" s="1"/>
  <c r="E58" i="1"/>
  <c r="F58" i="1" s="1"/>
  <c r="I19" i="1"/>
  <c r="H20" i="1"/>
  <c r="N20" i="1" s="1"/>
  <c r="W22" i="1"/>
  <c r="G58" i="1"/>
  <c r="G34" i="1"/>
  <c r="M34" i="1" s="1"/>
  <c r="I35" i="1"/>
  <c r="I13" i="1"/>
  <c r="X22" i="1"/>
  <c r="E23" i="1"/>
  <c r="F23" i="1" s="1"/>
  <c r="L23" i="1" s="1"/>
  <c r="D24" i="1"/>
  <c r="F24" i="1" s="1"/>
  <c r="L24" i="1" s="1"/>
  <c r="H37" i="1"/>
  <c r="N37" i="1" s="1"/>
  <c r="H42" i="1"/>
  <c r="N42" i="1" s="1"/>
  <c r="H47" i="1"/>
  <c r="N47" i="1" s="1"/>
  <c r="H54" i="1"/>
  <c r="N54" i="1" s="1"/>
  <c r="K58" i="1"/>
  <c r="D77" i="1"/>
  <c r="R77" i="1"/>
  <c r="G81" i="1"/>
  <c r="H74" i="1"/>
  <c r="N74" i="1" s="1"/>
  <c r="K81" i="1"/>
  <c r="H90" i="1"/>
  <c r="N90" i="1" s="1"/>
  <c r="I98" i="1"/>
  <c r="E103" i="1"/>
  <c r="I105" i="1"/>
  <c r="E258" i="1"/>
  <c r="E264" i="1" s="1"/>
  <c r="E337" i="1" s="1"/>
  <c r="D110" i="1"/>
  <c r="G110" i="1"/>
  <c r="M110" i="1" s="1"/>
  <c r="H125" i="1"/>
  <c r="N125" i="1" s="1"/>
  <c r="H139" i="1"/>
  <c r="N139" i="1" s="1"/>
  <c r="H155" i="1"/>
  <c r="N155" i="1" s="1"/>
  <c r="R170" i="1"/>
  <c r="G159" i="1"/>
  <c r="M159" i="1" s="1"/>
  <c r="H162" i="1"/>
  <c r="N162" i="1" s="1"/>
  <c r="X118" i="1"/>
  <c r="H121" i="1"/>
  <c r="N121" i="1" s="1"/>
  <c r="I144" i="1"/>
  <c r="D149" i="1"/>
  <c r="H157" i="1"/>
  <c r="N157" i="1" s="1"/>
  <c r="I160" i="1"/>
  <c r="K170" i="1"/>
  <c r="K173" i="1"/>
  <c r="X171" i="1"/>
  <c r="X169" i="1" s="1"/>
  <c r="H180" i="1"/>
  <c r="N180" i="1" s="1"/>
  <c r="I180" i="1"/>
  <c r="I124" i="1"/>
  <c r="G123" i="1"/>
  <c r="I133" i="1"/>
  <c r="I139" i="1"/>
  <c r="G137" i="1"/>
  <c r="M137" i="1" s="1"/>
  <c r="E142" i="1"/>
  <c r="F142" i="1" s="1"/>
  <c r="L142" i="1" s="1"/>
  <c r="H145" i="1"/>
  <c r="N145" i="1" s="1"/>
  <c r="I152" i="1"/>
  <c r="I155" i="1"/>
  <c r="G154" i="1"/>
  <c r="M154" i="1" s="1"/>
  <c r="R173" i="1"/>
  <c r="D159" i="1"/>
  <c r="Q170" i="1"/>
  <c r="H166" i="1"/>
  <c r="N166" i="1" s="1"/>
  <c r="Q173" i="1"/>
  <c r="D173" i="1"/>
  <c r="D258" i="1"/>
  <c r="F258" i="1" s="1"/>
  <c r="I112" i="1"/>
  <c r="H126" i="1"/>
  <c r="N126" i="1" s="1"/>
  <c r="I138" i="1"/>
  <c r="I140" i="1"/>
  <c r="M142" i="1"/>
  <c r="E149" i="1"/>
  <c r="D154" i="1"/>
  <c r="F154" i="1" s="1"/>
  <c r="L154" i="1" s="1"/>
  <c r="I157" i="1"/>
  <c r="E170" i="1"/>
  <c r="I165" i="1"/>
  <c r="G171" i="1"/>
  <c r="I166" i="1"/>
  <c r="E173" i="1"/>
  <c r="K171" i="1"/>
  <c r="W258" i="1"/>
  <c r="W264" i="1" s="1"/>
  <c r="W337" i="1" s="1"/>
  <c r="D192" i="1"/>
  <c r="F192" i="1" s="1"/>
  <c r="L192" i="1" s="1"/>
  <c r="V198" i="1"/>
  <c r="K216" i="1"/>
  <c r="E215" i="1"/>
  <c r="H240" i="1"/>
  <c r="N240" i="1" s="1"/>
  <c r="R251" i="1"/>
  <c r="R249" i="1" s="1"/>
  <c r="H269" i="1"/>
  <c r="X258" i="1"/>
  <c r="X264" i="1" s="1"/>
  <c r="X337" i="1" s="1"/>
  <c r="I178" i="1"/>
  <c r="I185" i="1"/>
  <c r="H190" i="1"/>
  <c r="N190" i="1" s="1"/>
  <c r="W217" i="1"/>
  <c r="W259" i="1" s="1"/>
  <c r="W265" i="1" s="1"/>
  <c r="W338" i="1" s="1"/>
  <c r="W192" i="1"/>
  <c r="G198" i="1"/>
  <c r="M198" i="1" s="1"/>
  <c r="R215" i="1"/>
  <c r="I211" i="1"/>
  <c r="H211" i="1"/>
  <c r="N211" i="1" s="1"/>
  <c r="K230" i="1"/>
  <c r="K232" i="1"/>
  <c r="W256" i="1"/>
  <c r="W262" i="1" s="1"/>
  <c r="W335" i="1" s="1"/>
  <c r="G244" i="1"/>
  <c r="M244" i="1" s="1"/>
  <c r="I245" i="1"/>
  <c r="G131" i="1"/>
  <c r="M131" i="1" s="1"/>
  <c r="G170" i="1"/>
  <c r="G164" i="1"/>
  <c r="Q171" i="1"/>
  <c r="G173" i="1"/>
  <c r="D170" i="1"/>
  <c r="G187" i="1"/>
  <c r="M187" i="1" s="1"/>
  <c r="Q198" i="1"/>
  <c r="I205" i="1"/>
  <c r="C214" i="1"/>
  <c r="I226" i="1"/>
  <c r="Q258" i="1"/>
  <c r="Q264" i="1" s="1"/>
  <c r="Q337" i="1" s="1"/>
  <c r="D171" i="1"/>
  <c r="I190" i="1"/>
  <c r="I194" i="1"/>
  <c r="H194" i="1"/>
  <c r="N194" i="1" s="1"/>
  <c r="E198" i="1"/>
  <c r="I201" i="1"/>
  <c r="K215" i="1"/>
  <c r="I207" i="1"/>
  <c r="I209" i="1"/>
  <c r="D215" i="1"/>
  <c r="Q215" i="1"/>
  <c r="D217" i="1"/>
  <c r="Q229" i="1"/>
  <c r="K231" i="1"/>
  <c r="C259" i="1"/>
  <c r="C265" i="1" s="1"/>
  <c r="C338" i="1" s="1"/>
  <c r="K217" i="1"/>
  <c r="G232" i="1"/>
  <c r="G250" i="1"/>
  <c r="I246" i="1"/>
  <c r="T269" i="1"/>
  <c r="D187" i="1"/>
  <c r="R198" i="1"/>
  <c r="Q204" i="1"/>
  <c r="G215" i="1"/>
  <c r="G216" i="1"/>
  <c r="G224" i="1"/>
  <c r="G230" i="1"/>
  <c r="D250" i="1"/>
  <c r="D239" i="1"/>
  <c r="E251" i="1"/>
  <c r="F251" i="1" s="1"/>
  <c r="K251" i="1"/>
  <c r="I247" i="1"/>
  <c r="E250" i="1"/>
  <c r="W249" i="1"/>
  <c r="H271" i="1"/>
  <c r="C258" i="1"/>
  <c r="C264" i="1" s="1"/>
  <c r="C337" i="1" s="1"/>
  <c r="V258" i="1"/>
  <c r="D198" i="1"/>
  <c r="G204" i="1"/>
  <c r="M204" i="1" s="1"/>
  <c r="G251" i="1"/>
  <c r="H242" i="1"/>
  <c r="N242" i="1" s="1"/>
  <c r="H245" i="1"/>
  <c r="N245" i="1" s="1"/>
  <c r="K252" i="1"/>
  <c r="K250" i="1"/>
  <c r="X256" i="1"/>
  <c r="C256" i="1"/>
  <c r="O268" i="1"/>
  <c r="H270" i="1"/>
  <c r="I240" i="1"/>
  <c r="Q251" i="1"/>
  <c r="G252" i="1"/>
  <c r="V256" i="1"/>
  <c r="V262" i="1" s="1"/>
  <c r="V335" i="1" s="1"/>
  <c r="C257" i="1"/>
  <c r="C263" i="1" s="1"/>
  <c r="C336" i="1" s="1"/>
  <c r="X259" i="1"/>
  <c r="X265" i="1" s="1"/>
  <c r="X338" i="1" s="1"/>
  <c r="H268" i="1"/>
  <c r="Q252" i="1"/>
  <c r="V259" i="1"/>
  <c r="O270" i="1"/>
  <c r="F239" i="1" l="1"/>
  <c r="L239" i="1" s="1"/>
  <c r="F103" i="1"/>
  <c r="L103" i="1" s="1"/>
  <c r="I80" i="1"/>
  <c r="F187" i="1"/>
  <c r="L187" i="1" s="1"/>
  <c r="F171" i="1"/>
  <c r="H171" i="1" s="1"/>
  <c r="N171" i="1" s="1"/>
  <c r="I12" i="1"/>
  <c r="F198" i="1"/>
  <c r="L198" i="1" s="1"/>
  <c r="F215" i="1"/>
  <c r="L215" i="1" s="1"/>
  <c r="L230" i="1"/>
  <c r="M230" i="1"/>
  <c r="L81" i="1"/>
  <c r="M81" i="1"/>
  <c r="O81" i="1" s="1"/>
  <c r="L252" i="1"/>
  <c r="M252" i="1"/>
  <c r="I224" i="1"/>
  <c r="M224" i="1"/>
  <c r="O224" i="1" s="1"/>
  <c r="L251" i="1"/>
  <c r="M251" i="1"/>
  <c r="M217" i="1"/>
  <c r="F217" i="1"/>
  <c r="L217" i="1" s="1"/>
  <c r="L232" i="1"/>
  <c r="M232" i="1"/>
  <c r="T232" i="1" s="1"/>
  <c r="F173" i="1"/>
  <c r="L173" i="1" s="1"/>
  <c r="F159" i="1"/>
  <c r="L159" i="1" s="1"/>
  <c r="L172" i="1"/>
  <c r="E77" i="1"/>
  <c r="F77" i="1" s="1"/>
  <c r="M78" i="1"/>
  <c r="M215" i="1"/>
  <c r="D211" i="4"/>
  <c r="F206" i="1"/>
  <c r="L206" i="1" s="1"/>
  <c r="I17" i="1"/>
  <c r="M17" i="1"/>
  <c r="T17" i="1" s="1"/>
  <c r="I164" i="1"/>
  <c r="M164" i="1"/>
  <c r="T164" i="1" s="1"/>
  <c r="I123" i="1"/>
  <c r="M123" i="1"/>
  <c r="L58" i="1"/>
  <c r="M58" i="1"/>
  <c r="M80" i="1"/>
  <c r="L80" i="1"/>
  <c r="I72" i="1"/>
  <c r="M72" i="1"/>
  <c r="T72" i="1" s="1"/>
  <c r="M57" i="1"/>
  <c r="L57" i="1"/>
  <c r="L12" i="1"/>
  <c r="M12" i="1"/>
  <c r="T12" i="1" s="1"/>
  <c r="L79" i="1"/>
  <c r="M79" i="1"/>
  <c r="F78" i="1"/>
  <c r="L78" i="1" s="1"/>
  <c r="M250" i="1"/>
  <c r="L59" i="1"/>
  <c r="M59" i="1"/>
  <c r="L231" i="1"/>
  <c r="M231" i="1"/>
  <c r="F250" i="1"/>
  <c r="L250" i="1" s="1"/>
  <c r="F170" i="1"/>
  <c r="H170" i="1" s="1"/>
  <c r="N170" i="1" s="1"/>
  <c r="S170" i="1" s="1"/>
  <c r="M216" i="1"/>
  <c r="F149" i="1"/>
  <c r="L149" i="1" s="1"/>
  <c r="F110" i="1"/>
  <c r="L110" i="1" s="1"/>
  <c r="K22" i="1"/>
  <c r="L25" i="1"/>
  <c r="M25" i="1"/>
  <c r="T25" i="1" s="1"/>
  <c r="F205" i="4"/>
  <c r="D203" i="4"/>
  <c r="F203" i="4" s="1"/>
  <c r="D125" i="4"/>
  <c r="F120" i="1"/>
  <c r="L120" i="1" s="1"/>
  <c r="S246" i="1"/>
  <c r="C251" i="3"/>
  <c r="C246" i="2"/>
  <c r="S247" i="1"/>
  <c r="C247" i="2"/>
  <c r="C252" i="3"/>
  <c r="S245" i="1"/>
  <c r="C245" i="2"/>
  <c r="C250" i="3"/>
  <c r="S240" i="1"/>
  <c r="C245" i="3"/>
  <c r="C240" i="2"/>
  <c r="S242" i="1"/>
  <c r="C247" i="3"/>
  <c r="C242" i="2"/>
  <c r="S225" i="1"/>
  <c r="C230" i="3"/>
  <c r="C225" i="2"/>
  <c r="S226" i="1"/>
  <c r="C231" i="3"/>
  <c r="C226" i="2"/>
  <c r="S211" i="1"/>
  <c r="C211" i="2"/>
  <c r="C216" i="3"/>
  <c r="S201" i="1"/>
  <c r="C201" i="2"/>
  <c r="C206" i="3"/>
  <c r="S193" i="1"/>
  <c r="C193" i="2"/>
  <c r="C198" i="3"/>
  <c r="S194" i="1"/>
  <c r="C194" i="2"/>
  <c r="C199" i="3"/>
  <c r="S190" i="1"/>
  <c r="C195" i="3"/>
  <c r="C190" i="2"/>
  <c r="S185" i="1"/>
  <c r="C190" i="3"/>
  <c r="C185" i="2"/>
  <c r="S180" i="1"/>
  <c r="C185" i="3"/>
  <c r="C180" i="2"/>
  <c r="S178" i="1"/>
  <c r="C178" i="2"/>
  <c r="C183" i="3"/>
  <c r="S166" i="1"/>
  <c r="C171" i="3"/>
  <c r="C166" i="2"/>
  <c r="S162" i="1"/>
  <c r="C162" i="2"/>
  <c r="C167" i="3"/>
  <c r="S160" i="1"/>
  <c r="C160" i="2"/>
  <c r="C165" i="3"/>
  <c r="S157" i="1"/>
  <c r="C157" i="2"/>
  <c r="C162" i="3"/>
  <c r="S155" i="1"/>
  <c r="C160" i="3"/>
  <c r="C155" i="2"/>
  <c r="S152" i="1"/>
  <c r="C152" i="2"/>
  <c r="C157" i="3"/>
  <c r="S145" i="1"/>
  <c r="C150" i="3"/>
  <c r="C145" i="2"/>
  <c r="S144" i="1"/>
  <c r="C144" i="2"/>
  <c r="C149" i="3"/>
  <c r="S139" i="1"/>
  <c r="C144" i="3"/>
  <c r="C139" i="2"/>
  <c r="S138" i="1"/>
  <c r="C143" i="3"/>
  <c r="C138" i="2"/>
  <c r="S134" i="1"/>
  <c r="C139" i="3"/>
  <c r="C134" i="2"/>
  <c r="S133" i="1"/>
  <c r="C133" i="2"/>
  <c r="C138" i="3"/>
  <c r="S125" i="1"/>
  <c r="C130" i="3"/>
  <c r="C125" i="2"/>
  <c r="S124" i="1"/>
  <c r="C129" i="3"/>
  <c r="C124" i="2"/>
  <c r="S126" i="1"/>
  <c r="C131" i="3"/>
  <c r="C126" i="2"/>
  <c r="S121" i="1"/>
  <c r="C126" i="3"/>
  <c r="C121" i="2"/>
  <c r="S112" i="1"/>
  <c r="C117" i="3"/>
  <c r="C112" i="2"/>
  <c r="S111" i="1"/>
  <c r="C116" i="3"/>
  <c r="C111" i="2"/>
  <c r="S106" i="1"/>
  <c r="C111" i="3"/>
  <c r="C106" i="2"/>
  <c r="S105" i="1"/>
  <c r="C105" i="2"/>
  <c r="C110" i="3"/>
  <c r="S99" i="1"/>
  <c r="C99" i="2"/>
  <c r="C104" i="3"/>
  <c r="S97" i="1"/>
  <c r="C102" i="3"/>
  <c r="C97" i="2"/>
  <c r="S98" i="1"/>
  <c r="C98" i="2"/>
  <c r="C103" i="3"/>
  <c r="S91" i="1"/>
  <c r="C91" i="2"/>
  <c r="C96" i="3"/>
  <c r="S90" i="1"/>
  <c r="C95" i="3"/>
  <c r="C90" i="2"/>
  <c r="S75" i="1"/>
  <c r="C75" i="2"/>
  <c r="C75" i="3"/>
  <c r="S74" i="1"/>
  <c r="C74" i="2"/>
  <c r="C74" i="3"/>
  <c r="S70" i="1"/>
  <c r="C70" i="2"/>
  <c r="C70" i="3"/>
  <c r="S54" i="1"/>
  <c r="C54" i="2"/>
  <c r="C54" i="3"/>
  <c r="S52" i="1"/>
  <c r="C52" i="2"/>
  <c r="C52" i="3"/>
  <c r="S53" i="1"/>
  <c r="C53" i="2"/>
  <c r="C53" i="3"/>
  <c r="S46" i="1"/>
  <c r="C46" i="2"/>
  <c r="C46" i="3"/>
  <c r="S45" i="1"/>
  <c r="C45" i="3"/>
  <c r="C45" i="2"/>
  <c r="S47" i="1"/>
  <c r="C47" i="3"/>
  <c r="C47" i="2"/>
  <c r="S42" i="1"/>
  <c r="C42" i="3"/>
  <c r="C42" i="2"/>
  <c r="S41" i="1"/>
  <c r="C41" i="3"/>
  <c r="C41" i="2"/>
  <c r="S40" i="1"/>
  <c r="C40" i="2"/>
  <c r="C40" i="3"/>
  <c r="S37" i="1"/>
  <c r="C37" i="3"/>
  <c r="C37" i="2"/>
  <c r="S36" i="1"/>
  <c r="C36" i="2"/>
  <c r="C36" i="3"/>
  <c r="S35" i="1"/>
  <c r="C35" i="3"/>
  <c r="C35" i="2"/>
  <c r="S30" i="1"/>
  <c r="C30" i="3"/>
  <c r="C30" i="2"/>
  <c r="S20" i="1"/>
  <c r="C20" i="3"/>
  <c r="C20" i="2"/>
  <c r="S19" i="1"/>
  <c r="C19" i="3"/>
  <c r="C19" i="2"/>
  <c r="S18" i="1"/>
  <c r="C18" i="3"/>
  <c r="C18" i="2"/>
  <c r="S209" i="1"/>
  <c r="N269" i="1"/>
  <c r="N271" i="1"/>
  <c r="S271" i="1" s="1"/>
  <c r="N270" i="1"/>
  <c r="N268" i="1"/>
  <c r="O244" i="1"/>
  <c r="T244" i="1"/>
  <c r="I241" i="1"/>
  <c r="O241" i="1"/>
  <c r="T241" i="1"/>
  <c r="H241" i="1"/>
  <c r="N241" i="1" s="1"/>
  <c r="H227" i="1"/>
  <c r="N227" i="1" s="1"/>
  <c r="O227" i="1"/>
  <c r="T227" i="1"/>
  <c r="I232" i="1"/>
  <c r="T210" i="1"/>
  <c r="O210" i="1"/>
  <c r="T212" i="1"/>
  <c r="O212" i="1"/>
  <c r="H207" i="1"/>
  <c r="N207" i="1" s="1"/>
  <c r="O207" i="1"/>
  <c r="T207" i="1"/>
  <c r="H205" i="1"/>
  <c r="N205" i="1" s="1"/>
  <c r="O205" i="1"/>
  <c r="T205" i="1"/>
  <c r="O200" i="1"/>
  <c r="T200" i="1"/>
  <c r="I199" i="1"/>
  <c r="O199" i="1"/>
  <c r="T199" i="1"/>
  <c r="O195" i="1"/>
  <c r="T195" i="1"/>
  <c r="T192" i="1"/>
  <c r="O192" i="1"/>
  <c r="H188" i="1"/>
  <c r="N188" i="1" s="1"/>
  <c r="O188" i="1"/>
  <c r="T188" i="1"/>
  <c r="H189" i="1"/>
  <c r="O189" i="1"/>
  <c r="T189" i="1"/>
  <c r="I188" i="1"/>
  <c r="O184" i="1"/>
  <c r="T184" i="1"/>
  <c r="O182" i="1"/>
  <c r="T182" i="1"/>
  <c r="T183" i="1"/>
  <c r="O183" i="1"/>
  <c r="I182" i="1"/>
  <c r="H179" i="1"/>
  <c r="N179" i="1" s="1"/>
  <c r="O179" i="1"/>
  <c r="T179" i="1"/>
  <c r="H177" i="1"/>
  <c r="N177" i="1" s="1"/>
  <c r="S177" i="1" s="1"/>
  <c r="O177" i="1"/>
  <c r="T177" i="1"/>
  <c r="O164" i="1"/>
  <c r="H167" i="1"/>
  <c r="N167" i="1" s="1"/>
  <c r="O167" i="1"/>
  <c r="T167" i="1"/>
  <c r="H165" i="1"/>
  <c r="N165" i="1" s="1"/>
  <c r="O165" i="1"/>
  <c r="T165" i="1"/>
  <c r="O162" i="1"/>
  <c r="T162" i="1"/>
  <c r="O161" i="1"/>
  <c r="T161" i="1"/>
  <c r="I162" i="1"/>
  <c r="O156" i="1"/>
  <c r="T156" i="1"/>
  <c r="O155" i="1"/>
  <c r="T155" i="1"/>
  <c r="O154" i="1"/>
  <c r="T154" i="1"/>
  <c r="O151" i="1"/>
  <c r="T151" i="1"/>
  <c r="T150" i="1"/>
  <c r="O150" i="1"/>
  <c r="O142" i="1"/>
  <c r="T142" i="1"/>
  <c r="O143" i="1"/>
  <c r="T143" i="1"/>
  <c r="T137" i="1"/>
  <c r="O137" i="1"/>
  <c r="H140" i="1"/>
  <c r="N140" i="1" s="1"/>
  <c r="O140" i="1"/>
  <c r="T140" i="1"/>
  <c r="T131" i="1"/>
  <c r="O131" i="1"/>
  <c r="H132" i="1"/>
  <c r="N132" i="1" s="1"/>
  <c r="O132" i="1"/>
  <c r="T132" i="1"/>
  <c r="O119" i="1"/>
  <c r="T119" i="1"/>
  <c r="T113" i="1"/>
  <c r="O113" i="1"/>
  <c r="I113" i="1"/>
  <c r="H113" i="1"/>
  <c r="N113" i="1" s="1"/>
  <c r="T107" i="1"/>
  <c r="I107" i="1"/>
  <c r="O107" i="1"/>
  <c r="T104" i="1"/>
  <c r="O104" i="1"/>
  <c r="I106" i="1"/>
  <c r="O106" i="1"/>
  <c r="T106" i="1"/>
  <c r="O96" i="1"/>
  <c r="T96" i="1"/>
  <c r="O92" i="1"/>
  <c r="T92" i="1"/>
  <c r="T91" i="1"/>
  <c r="O91" i="1"/>
  <c r="O89" i="1"/>
  <c r="T89" i="1"/>
  <c r="H73" i="1"/>
  <c r="N73" i="1" s="1"/>
  <c r="O73" i="1"/>
  <c r="T73" i="1"/>
  <c r="I73" i="1"/>
  <c r="I81" i="1"/>
  <c r="H68" i="1"/>
  <c r="N68" i="1" s="1"/>
  <c r="O68" i="1"/>
  <c r="T68" i="1"/>
  <c r="I66" i="1"/>
  <c r="I68" i="1"/>
  <c r="O66" i="1"/>
  <c r="T66" i="1"/>
  <c r="H67" i="1"/>
  <c r="N67" i="1" s="1"/>
  <c r="T67" i="1"/>
  <c r="O67" i="1"/>
  <c r="I69" i="1"/>
  <c r="O69" i="1"/>
  <c r="T69" i="1"/>
  <c r="O51" i="1"/>
  <c r="T51" i="1"/>
  <c r="T44" i="1"/>
  <c r="O44" i="1"/>
  <c r="I39" i="1"/>
  <c r="T39" i="1"/>
  <c r="O39" i="1"/>
  <c r="O34" i="1"/>
  <c r="T34" i="1"/>
  <c r="H31" i="1"/>
  <c r="N31" i="1" s="1"/>
  <c r="O31" i="1"/>
  <c r="T31" i="1"/>
  <c r="T29" i="1"/>
  <c r="O29" i="1"/>
  <c r="H32" i="1"/>
  <c r="N32" i="1" s="1"/>
  <c r="T32" i="1"/>
  <c r="O32" i="1"/>
  <c r="I29" i="1"/>
  <c r="N14" i="1"/>
  <c r="I25" i="1"/>
  <c r="I14" i="1"/>
  <c r="T15" i="1"/>
  <c r="O15" i="1"/>
  <c r="R259" i="1"/>
  <c r="R265" i="1" s="1"/>
  <c r="R338" i="1" s="1"/>
  <c r="R256" i="1"/>
  <c r="R262" i="1" s="1"/>
  <c r="R335" i="1" s="1"/>
  <c r="Q256" i="1"/>
  <c r="Q262" i="1" s="1"/>
  <c r="Q335" i="1" s="1"/>
  <c r="K77" i="1"/>
  <c r="R56" i="1"/>
  <c r="I231" i="1"/>
  <c r="Q217" i="1"/>
  <c r="Q259" i="1" s="1"/>
  <c r="Q265" i="1" s="1"/>
  <c r="Q338" i="1" s="1"/>
  <c r="I51" i="1"/>
  <c r="H182" i="1"/>
  <c r="N182" i="1" s="1"/>
  <c r="S182" i="1" s="1"/>
  <c r="E214" i="1"/>
  <c r="H199" i="1"/>
  <c r="N199" i="1" s="1"/>
  <c r="I167" i="1"/>
  <c r="I132" i="1"/>
  <c r="I91" i="1"/>
  <c r="H69" i="1"/>
  <c r="N69" i="1" s="1"/>
  <c r="I31" i="1"/>
  <c r="G22" i="1"/>
  <c r="H15" i="1"/>
  <c r="I15" i="1"/>
  <c r="E259" i="1"/>
  <c r="E265" i="1" s="1"/>
  <c r="E338" i="1" s="1"/>
  <c r="I59" i="1"/>
  <c r="H79" i="1"/>
  <c r="I79" i="1"/>
  <c r="H59" i="1"/>
  <c r="E257" i="1"/>
  <c r="E263" i="1" s="1"/>
  <c r="E336" i="1" s="1"/>
  <c r="I172" i="1"/>
  <c r="G258" i="1"/>
  <c r="H258" i="1" s="1"/>
  <c r="I131" i="1"/>
  <c r="K56" i="1"/>
  <c r="I34" i="1"/>
  <c r="H89" i="1"/>
  <c r="N89" i="1" s="1"/>
  <c r="S89" i="1" s="1"/>
  <c r="H244" i="1"/>
  <c r="N244" i="1" s="1"/>
  <c r="S244" i="1" s="1"/>
  <c r="H58" i="1"/>
  <c r="I44" i="1"/>
  <c r="H252" i="1"/>
  <c r="I189" i="1"/>
  <c r="N172" i="1"/>
  <c r="S172" i="1" s="1"/>
  <c r="H17" i="1"/>
  <c r="N17" i="1" s="1"/>
  <c r="S17" i="1" s="1"/>
  <c r="H154" i="1"/>
  <c r="N154" i="1" s="1"/>
  <c r="S154" i="1" s="1"/>
  <c r="I89" i="1"/>
  <c r="H230" i="1"/>
  <c r="E229" i="1"/>
  <c r="F229" i="1" s="1"/>
  <c r="I227" i="1"/>
  <c r="H142" i="1"/>
  <c r="N142" i="1" s="1"/>
  <c r="S142" i="1" s="1"/>
  <c r="G259" i="1"/>
  <c r="E256" i="1"/>
  <c r="E249" i="1"/>
  <c r="D249" i="1"/>
  <c r="D256" i="1"/>
  <c r="H210" i="1"/>
  <c r="N210" i="1" s="1"/>
  <c r="I210" i="1"/>
  <c r="H251" i="1"/>
  <c r="W198" i="1"/>
  <c r="G169" i="1"/>
  <c r="H231" i="1"/>
  <c r="K229" i="1"/>
  <c r="H184" i="1"/>
  <c r="N184" i="1" s="1"/>
  <c r="I184" i="1"/>
  <c r="H200" i="1"/>
  <c r="N200" i="1" s="1"/>
  <c r="I200" i="1"/>
  <c r="I179" i="1"/>
  <c r="V265" i="1"/>
  <c r="V338" i="1" s="1"/>
  <c r="Q169" i="1"/>
  <c r="I137" i="1"/>
  <c r="H13" i="1"/>
  <c r="N13" i="1" s="1"/>
  <c r="S13" i="1" s="1"/>
  <c r="I58" i="1"/>
  <c r="H25" i="1"/>
  <c r="I104" i="1"/>
  <c r="H104" i="1"/>
  <c r="N104" i="1" s="1"/>
  <c r="Q56" i="1"/>
  <c r="H164" i="1"/>
  <c r="N164" i="1" s="1"/>
  <c r="S164" i="1" s="1"/>
  <c r="H131" i="1"/>
  <c r="N131" i="1" s="1"/>
  <c r="S131" i="1" s="1"/>
  <c r="H96" i="1"/>
  <c r="N96" i="1" s="1"/>
  <c r="S96" i="1" s="1"/>
  <c r="I96" i="1"/>
  <c r="H72" i="1"/>
  <c r="N72" i="1" s="1"/>
  <c r="S72" i="1" s="1"/>
  <c r="H29" i="1"/>
  <c r="N29" i="1" s="1"/>
  <c r="S29" i="1" s="1"/>
  <c r="H12" i="1"/>
  <c r="N12" i="1" s="1"/>
  <c r="S12" i="1" s="1"/>
  <c r="C255" i="1"/>
  <c r="K256" i="1"/>
  <c r="K249" i="1"/>
  <c r="D259" i="1"/>
  <c r="W216" i="1"/>
  <c r="W204" i="1"/>
  <c r="Q249" i="1"/>
  <c r="K214" i="1"/>
  <c r="H161" i="1"/>
  <c r="N161" i="1" s="1"/>
  <c r="G264" i="1"/>
  <c r="G337" i="1" s="1"/>
  <c r="V204" i="1"/>
  <c r="V216" i="1"/>
  <c r="E169" i="1"/>
  <c r="I156" i="1"/>
  <c r="H156" i="1"/>
  <c r="N156" i="1" s="1"/>
  <c r="H151" i="1"/>
  <c r="N151" i="1" s="1"/>
  <c r="I151" i="1"/>
  <c r="I142" i="1"/>
  <c r="C262" i="1"/>
  <c r="I154" i="1"/>
  <c r="H119" i="1"/>
  <c r="N119" i="1" s="1"/>
  <c r="I119" i="1"/>
  <c r="K169" i="1"/>
  <c r="M170" i="1"/>
  <c r="H123" i="1"/>
  <c r="N123" i="1" s="1"/>
  <c r="S123" i="1" s="1"/>
  <c r="H107" i="1"/>
  <c r="N107" i="1" s="1"/>
  <c r="R171" i="1"/>
  <c r="X262" i="1"/>
  <c r="X335" i="1" s="1"/>
  <c r="H66" i="1"/>
  <c r="N66" i="1" s="1"/>
  <c r="S66" i="1" s="1"/>
  <c r="H44" i="1"/>
  <c r="N44" i="1" s="1"/>
  <c r="S44" i="1" s="1"/>
  <c r="H80" i="1"/>
  <c r="K259" i="1"/>
  <c r="V264" i="1"/>
  <c r="V337" i="1" s="1"/>
  <c r="G229" i="1"/>
  <c r="G214" i="1"/>
  <c r="I183" i="1"/>
  <c r="H183" i="1"/>
  <c r="N183" i="1" s="1"/>
  <c r="H224" i="1"/>
  <c r="N224" i="1" s="1"/>
  <c r="S224" i="1" s="1"/>
  <c r="I195" i="1"/>
  <c r="H195" i="1"/>
  <c r="N195" i="1" s="1"/>
  <c r="D264" i="1"/>
  <c r="F264" i="1" s="1"/>
  <c r="M173" i="1"/>
  <c r="I177" i="1"/>
  <c r="H137" i="1"/>
  <c r="N137" i="1" s="1"/>
  <c r="S137" i="1" s="1"/>
  <c r="T14" i="1"/>
  <c r="O14" i="1"/>
  <c r="K258" i="1"/>
  <c r="M172" i="1"/>
  <c r="G77" i="1"/>
  <c r="H92" i="1"/>
  <c r="N92" i="1" s="1"/>
  <c r="I92" i="1"/>
  <c r="H81" i="1"/>
  <c r="H51" i="1"/>
  <c r="N51" i="1" s="1"/>
  <c r="S51" i="1" s="1"/>
  <c r="G257" i="1"/>
  <c r="K257" i="1"/>
  <c r="H212" i="1"/>
  <c r="N212" i="1" s="1"/>
  <c r="I212" i="1"/>
  <c r="X216" i="1"/>
  <c r="X198" i="1"/>
  <c r="G256" i="1"/>
  <c r="G249" i="1"/>
  <c r="D118" i="1"/>
  <c r="F118" i="1" s="1"/>
  <c r="L118" i="1" s="1"/>
  <c r="D169" i="1"/>
  <c r="I244" i="1"/>
  <c r="H192" i="1"/>
  <c r="N192" i="1" s="1"/>
  <c r="S192" i="1" s="1"/>
  <c r="I192" i="1"/>
  <c r="H232" i="1"/>
  <c r="M171" i="1"/>
  <c r="H143" i="1"/>
  <c r="N143" i="1" s="1"/>
  <c r="I143" i="1"/>
  <c r="I150" i="1"/>
  <c r="H150" i="1"/>
  <c r="N150" i="1" s="1"/>
  <c r="I161" i="1"/>
  <c r="D22" i="1"/>
  <c r="E22" i="1"/>
  <c r="G56" i="1"/>
  <c r="I57" i="1"/>
  <c r="E56" i="1"/>
  <c r="F56" i="1" s="1"/>
  <c r="I32" i="1"/>
  <c r="H39" i="1"/>
  <c r="N39" i="1" s="1"/>
  <c r="S39" i="1" s="1"/>
  <c r="H34" i="1"/>
  <c r="N34" i="1" s="1"/>
  <c r="S34" i="1" s="1"/>
  <c r="T224" i="1" l="1"/>
  <c r="O17" i="1"/>
  <c r="I187" i="1"/>
  <c r="T159" i="1"/>
  <c r="O25" i="1"/>
  <c r="O72" i="1"/>
  <c r="F256" i="1"/>
  <c r="L256" i="1" s="1"/>
  <c r="I250" i="1"/>
  <c r="H250" i="1"/>
  <c r="N250" i="1" s="1"/>
  <c r="S250" i="1" s="1"/>
  <c r="H215" i="1"/>
  <c r="N215" i="1" s="1"/>
  <c r="S215" i="1" s="1"/>
  <c r="H173" i="1"/>
  <c r="N173" i="1" s="1"/>
  <c r="S173" i="1" s="1"/>
  <c r="F169" i="1"/>
  <c r="L169" i="1" s="1"/>
  <c r="I77" i="1"/>
  <c r="F259" i="1"/>
  <c r="H259" i="1" s="1"/>
  <c r="H159" i="1"/>
  <c r="N159" i="1" s="1"/>
  <c r="S159" i="1" s="1"/>
  <c r="I159" i="1"/>
  <c r="O159" i="1"/>
  <c r="M214" i="1"/>
  <c r="L77" i="1"/>
  <c r="M77" i="1"/>
  <c r="O232" i="1"/>
  <c r="I205" i="4"/>
  <c r="L205" i="4"/>
  <c r="O205" i="4"/>
  <c r="H205" i="4"/>
  <c r="N205" i="4" s="1"/>
  <c r="L170" i="1"/>
  <c r="M249" i="1"/>
  <c r="F125" i="4"/>
  <c r="D123" i="4"/>
  <c r="F123" i="4" s="1"/>
  <c r="D176" i="4"/>
  <c r="O123" i="1"/>
  <c r="T123" i="1"/>
  <c r="F211" i="4"/>
  <c r="D221" i="4"/>
  <c r="D209" i="4"/>
  <c r="F209" i="4" s="1"/>
  <c r="M56" i="1"/>
  <c r="L56" i="1"/>
  <c r="F22" i="1"/>
  <c r="L22" i="1" s="1"/>
  <c r="L258" i="1"/>
  <c r="M258" i="1"/>
  <c r="N258" i="1"/>
  <c r="S258" i="1" s="1"/>
  <c r="L229" i="1"/>
  <c r="M229" i="1"/>
  <c r="F249" i="1"/>
  <c r="L249" i="1" s="1"/>
  <c r="O203" i="4"/>
  <c r="H203" i="4"/>
  <c r="N203" i="4" s="1"/>
  <c r="I203" i="4"/>
  <c r="L203" i="4"/>
  <c r="M22" i="1"/>
  <c r="C276" i="3"/>
  <c r="C271" i="2"/>
  <c r="S270" i="1"/>
  <c r="C275" i="3"/>
  <c r="C270" i="2"/>
  <c r="S269" i="1"/>
  <c r="C274" i="3"/>
  <c r="C269" i="2"/>
  <c r="S268" i="1"/>
  <c r="C273" i="3"/>
  <c r="C268" i="2"/>
  <c r="T246" i="2"/>
  <c r="S246" i="2"/>
  <c r="S245" i="2"/>
  <c r="T245" i="2"/>
  <c r="C244" i="2"/>
  <c r="S252" i="3"/>
  <c r="T252" i="3"/>
  <c r="T251" i="3"/>
  <c r="S251" i="3"/>
  <c r="C249" i="3"/>
  <c r="T250" i="3"/>
  <c r="S250" i="3"/>
  <c r="S247" i="2"/>
  <c r="T247" i="2"/>
  <c r="S241" i="1"/>
  <c r="C246" i="3"/>
  <c r="C244" i="3" s="1"/>
  <c r="C241" i="2"/>
  <c r="S240" i="2"/>
  <c r="T240" i="2"/>
  <c r="C250" i="2"/>
  <c r="S242" i="2"/>
  <c r="T242" i="2"/>
  <c r="C252" i="2"/>
  <c r="S252" i="2" s="1"/>
  <c r="T245" i="3"/>
  <c r="C255" i="3"/>
  <c r="S245" i="3"/>
  <c r="C257" i="3"/>
  <c r="S247" i="3"/>
  <c r="T247" i="3"/>
  <c r="S227" i="1"/>
  <c r="C232" i="3"/>
  <c r="C229" i="3" s="1"/>
  <c r="C227" i="2"/>
  <c r="C224" i="2" s="1"/>
  <c r="S225" i="2"/>
  <c r="T225" i="2"/>
  <c r="C230" i="2"/>
  <c r="S226" i="2"/>
  <c r="T226" i="2"/>
  <c r="C231" i="2"/>
  <c r="C235" i="3"/>
  <c r="T230" i="3"/>
  <c r="S230" i="3"/>
  <c r="T231" i="3"/>
  <c r="C236" i="3"/>
  <c r="S231" i="3"/>
  <c r="S210" i="1"/>
  <c r="C215" i="3"/>
  <c r="C210" i="2"/>
  <c r="T216" i="3"/>
  <c r="S216" i="3"/>
  <c r="T211" i="2"/>
  <c r="S211" i="2"/>
  <c r="S212" i="1"/>
  <c r="C217" i="3"/>
  <c r="C212" i="2"/>
  <c r="S207" i="1"/>
  <c r="C212" i="3"/>
  <c r="C207" i="2"/>
  <c r="S205" i="1"/>
  <c r="C205" i="2"/>
  <c r="C210" i="3"/>
  <c r="S199" i="1"/>
  <c r="C204" i="3"/>
  <c r="C199" i="2"/>
  <c r="T206" i="3"/>
  <c r="S206" i="3"/>
  <c r="S201" i="2"/>
  <c r="T201" i="2"/>
  <c r="S200" i="1"/>
  <c r="C205" i="3"/>
  <c r="C200" i="2"/>
  <c r="T198" i="3"/>
  <c r="S198" i="3"/>
  <c r="T199" i="3"/>
  <c r="S199" i="3"/>
  <c r="S193" i="2"/>
  <c r="T193" i="2"/>
  <c r="S195" i="1"/>
  <c r="C200" i="3"/>
  <c r="C195" i="2"/>
  <c r="C192" i="2" s="1"/>
  <c r="S194" i="2"/>
  <c r="T194" i="2"/>
  <c r="S188" i="1"/>
  <c r="C188" i="2"/>
  <c r="C193" i="3"/>
  <c r="S189" i="1"/>
  <c r="C194" i="3"/>
  <c r="C189" i="2"/>
  <c r="S190" i="2"/>
  <c r="T190" i="2"/>
  <c r="T195" i="3"/>
  <c r="S195" i="3"/>
  <c r="S185" i="2"/>
  <c r="T185" i="2"/>
  <c r="T190" i="3"/>
  <c r="S190" i="3"/>
  <c r="S183" i="1"/>
  <c r="C188" i="3"/>
  <c r="C183" i="2"/>
  <c r="S184" i="1"/>
  <c r="C184" i="2"/>
  <c r="C189" i="3"/>
  <c r="S179" i="1"/>
  <c r="C179" i="2"/>
  <c r="T180" i="2"/>
  <c r="S180" i="2"/>
  <c r="T183" i="3"/>
  <c r="S183" i="3"/>
  <c r="T185" i="3"/>
  <c r="S185" i="3"/>
  <c r="T178" i="2"/>
  <c r="S178" i="2"/>
  <c r="S167" i="1"/>
  <c r="C167" i="2"/>
  <c r="C172" i="3"/>
  <c r="T171" i="3"/>
  <c r="S171" i="3"/>
  <c r="T166" i="2"/>
  <c r="S166" i="2"/>
  <c r="S165" i="1"/>
  <c r="C170" i="3"/>
  <c r="C165" i="2"/>
  <c r="S161" i="1"/>
  <c r="C166" i="3"/>
  <c r="C164" i="3" s="1"/>
  <c r="C161" i="2"/>
  <c r="C159" i="2" s="1"/>
  <c r="T167" i="3"/>
  <c r="S167" i="3"/>
  <c r="T165" i="3"/>
  <c r="S165" i="3"/>
  <c r="S162" i="2"/>
  <c r="T162" i="2"/>
  <c r="S160" i="2"/>
  <c r="T160" i="2"/>
  <c r="S156" i="1"/>
  <c r="C156" i="2"/>
  <c r="C154" i="2" s="1"/>
  <c r="C161" i="3"/>
  <c r="C159" i="3" s="1"/>
  <c r="T162" i="3"/>
  <c r="S162" i="3"/>
  <c r="S155" i="2"/>
  <c r="T155" i="2"/>
  <c r="S157" i="2"/>
  <c r="T157" i="2"/>
  <c r="T160" i="3"/>
  <c r="S160" i="3"/>
  <c r="S152" i="2"/>
  <c r="T152" i="2"/>
  <c r="S150" i="1"/>
  <c r="C155" i="3"/>
  <c r="C150" i="2"/>
  <c r="S151" i="1"/>
  <c r="C151" i="2"/>
  <c r="C156" i="3"/>
  <c r="T157" i="3"/>
  <c r="S157" i="3"/>
  <c r="S143" i="1"/>
  <c r="C148" i="3"/>
  <c r="C143" i="2"/>
  <c r="T145" i="2"/>
  <c r="S145" i="2"/>
  <c r="T149" i="3"/>
  <c r="S149" i="3"/>
  <c r="T150" i="3"/>
  <c r="S150" i="3"/>
  <c r="S144" i="2"/>
  <c r="T144" i="2"/>
  <c r="S140" i="1"/>
  <c r="C145" i="3"/>
  <c r="C142" i="3" s="1"/>
  <c r="C140" i="2"/>
  <c r="S139" i="2"/>
  <c r="T139" i="2"/>
  <c r="T138" i="2"/>
  <c r="S138" i="2"/>
  <c r="T144" i="3"/>
  <c r="S144" i="3"/>
  <c r="T143" i="3"/>
  <c r="S143" i="3"/>
  <c r="T139" i="3"/>
  <c r="S139" i="3"/>
  <c r="S134" i="2"/>
  <c r="T134" i="2"/>
  <c r="S132" i="1"/>
  <c r="C132" i="2"/>
  <c r="C137" i="3"/>
  <c r="T138" i="3"/>
  <c r="S138" i="3"/>
  <c r="T133" i="2"/>
  <c r="S133" i="2"/>
  <c r="T125" i="2"/>
  <c r="S125" i="2"/>
  <c r="S124" i="2"/>
  <c r="T124" i="2"/>
  <c r="C123" i="2"/>
  <c r="T130" i="3"/>
  <c r="S130" i="3"/>
  <c r="T131" i="3"/>
  <c r="S131" i="3"/>
  <c r="S126" i="2"/>
  <c r="T126" i="2"/>
  <c r="C128" i="3"/>
  <c r="T129" i="3"/>
  <c r="S129" i="3"/>
  <c r="T121" i="2"/>
  <c r="S121" i="2"/>
  <c r="T126" i="3"/>
  <c r="S126" i="3"/>
  <c r="S119" i="1"/>
  <c r="C119" i="2"/>
  <c r="C124" i="3"/>
  <c r="S113" i="1"/>
  <c r="C113" i="2"/>
  <c r="C110" i="2" s="1"/>
  <c r="C118" i="3"/>
  <c r="S112" i="2"/>
  <c r="T112" i="2"/>
  <c r="S111" i="2"/>
  <c r="T111" i="2"/>
  <c r="T117" i="3"/>
  <c r="S117" i="3"/>
  <c r="T116" i="3"/>
  <c r="S116" i="3"/>
  <c r="S107" i="1"/>
  <c r="C107" i="2"/>
  <c r="S107" i="2" s="1"/>
  <c r="C112" i="3"/>
  <c r="S106" i="2"/>
  <c r="T106" i="2"/>
  <c r="C172" i="2"/>
  <c r="T110" i="3"/>
  <c r="S110" i="3"/>
  <c r="S104" i="1"/>
  <c r="C109" i="3"/>
  <c r="C104" i="2"/>
  <c r="C177" i="3"/>
  <c r="T111" i="3"/>
  <c r="S111" i="3"/>
  <c r="T105" i="2"/>
  <c r="S105" i="2"/>
  <c r="S98" i="2"/>
  <c r="T98" i="2"/>
  <c r="T97" i="2"/>
  <c r="S97" i="2"/>
  <c r="C96" i="2"/>
  <c r="T99" i="2"/>
  <c r="S99" i="2"/>
  <c r="T104" i="3"/>
  <c r="S104" i="3"/>
  <c r="T103" i="3"/>
  <c r="S103" i="3"/>
  <c r="C101" i="3"/>
  <c r="T102" i="3"/>
  <c r="S102" i="3"/>
  <c r="N81" i="1"/>
  <c r="S81" i="1" s="1"/>
  <c r="N80" i="1"/>
  <c r="S80" i="1" s="1"/>
  <c r="N79" i="1"/>
  <c r="S79" i="1" s="1"/>
  <c r="S90" i="2"/>
  <c r="T90" i="2"/>
  <c r="T91" i="2"/>
  <c r="S91" i="2"/>
  <c r="S92" i="1"/>
  <c r="C97" i="3"/>
  <c r="C92" i="2"/>
  <c r="C89" i="2" s="1"/>
  <c r="T96" i="3"/>
  <c r="S96" i="3"/>
  <c r="T95" i="3"/>
  <c r="S95" i="3"/>
  <c r="T75" i="3"/>
  <c r="S75" i="3"/>
  <c r="S73" i="1"/>
  <c r="C73" i="3"/>
  <c r="C73" i="2"/>
  <c r="T74" i="3"/>
  <c r="S74" i="3"/>
  <c r="S75" i="2"/>
  <c r="T75" i="2"/>
  <c r="T74" i="2"/>
  <c r="S74" i="2"/>
  <c r="T70" i="3"/>
  <c r="S70" i="3"/>
  <c r="C86" i="3"/>
  <c r="T70" i="2"/>
  <c r="C81" i="2"/>
  <c r="S70" i="2"/>
  <c r="S67" i="1"/>
  <c r="C67" i="2"/>
  <c r="C67" i="3"/>
  <c r="S69" i="1"/>
  <c r="C69" i="3"/>
  <c r="C69" i="2"/>
  <c r="S68" i="1"/>
  <c r="C68" i="3"/>
  <c r="C68" i="2"/>
  <c r="S54" i="3"/>
  <c r="T54" i="3"/>
  <c r="C51" i="3"/>
  <c r="T52" i="3"/>
  <c r="S52" i="3"/>
  <c r="S54" i="2"/>
  <c r="T54" i="2"/>
  <c r="T53" i="2"/>
  <c r="S53" i="2"/>
  <c r="T53" i="3"/>
  <c r="S53" i="3"/>
  <c r="T52" i="2"/>
  <c r="S52" i="2"/>
  <c r="C51" i="2"/>
  <c r="T47" i="3"/>
  <c r="S47" i="3"/>
  <c r="T45" i="2"/>
  <c r="S45" i="2"/>
  <c r="C44" i="2"/>
  <c r="S46" i="2"/>
  <c r="T46" i="2"/>
  <c r="T46" i="3"/>
  <c r="S46" i="3"/>
  <c r="S47" i="2"/>
  <c r="T47" i="2"/>
  <c r="C44" i="3"/>
  <c r="T45" i="3"/>
  <c r="S45" i="3"/>
  <c r="S40" i="2"/>
  <c r="T40" i="2"/>
  <c r="C39" i="2"/>
  <c r="S42" i="2"/>
  <c r="T42" i="2"/>
  <c r="T41" i="2"/>
  <c r="S41" i="2"/>
  <c r="C39" i="3"/>
  <c r="S42" i="3"/>
  <c r="T42" i="3"/>
  <c r="T40" i="3"/>
  <c r="S40" i="3"/>
  <c r="T41" i="3"/>
  <c r="S41" i="3"/>
  <c r="T35" i="3"/>
  <c r="S35" i="3"/>
  <c r="T37" i="2"/>
  <c r="S37" i="2"/>
  <c r="T36" i="3"/>
  <c r="S36" i="3"/>
  <c r="C34" i="3"/>
  <c r="T37" i="3"/>
  <c r="S37" i="3"/>
  <c r="T35" i="2"/>
  <c r="S35" i="2"/>
  <c r="C34" i="2"/>
  <c r="S36" i="2"/>
  <c r="T36" i="2"/>
  <c r="S31" i="1"/>
  <c r="C31" i="3"/>
  <c r="C31" i="2"/>
  <c r="T30" i="2"/>
  <c r="S30" i="2"/>
  <c r="C57" i="2"/>
  <c r="S30" i="3"/>
  <c r="T30" i="3"/>
  <c r="C57" i="3"/>
  <c r="S32" i="1"/>
  <c r="C32" i="3"/>
  <c r="C32" i="2"/>
  <c r="C17" i="3"/>
  <c r="T18" i="3"/>
  <c r="S18" i="3"/>
  <c r="T20" i="2"/>
  <c r="S20" i="2"/>
  <c r="S19" i="2"/>
  <c r="T19" i="2"/>
  <c r="T20" i="3"/>
  <c r="S20" i="3"/>
  <c r="S18" i="2"/>
  <c r="T18" i="2"/>
  <c r="C17" i="2"/>
  <c r="T19" i="3"/>
  <c r="S19" i="3"/>
  <c r="C14" i="2"/>
  <c r="S14" i="2" s="1"/>
  <c r="C14" i="3"/>
  <c r="N251" i="1"/>
  <c r="S251" i="1" s="1"/>
  <c r="N252" i="1"/>
  <c r="S252" i="1" s="1"/>
  <c r="T252" i="1"/>
  <c r="O252" i="1"/>
  <c r="I252" i="1"/>
  <c r="I239" i="1"/>
  <c r="T239" i="1"/>
  <c r="O239" i="1"/>
  <c r="H239" i="1"/>
  <c r="N239" i="1" s="1"/>
  <c r="S239" i="1" s="1"/>
  <c r="N232" i="1"/>
  <c r="S232" i="1" s="1"/>
  <c r="N230" i="1"/>
  <c r="S230" i="1" s="1"/>
  <c r="N231" i="1"/>
  <c r="S231" i="1" s="1"/>
  <c r="O198" i="1"/>
  <c r="T198" i="1"/>
  <c r="H187" i="1"/>
  <c r="N187" i="1" s="1"/>
  <c r="S187" i="1" s="1"/>
  <c r="T187" i="1"/>
  <c r="O187" i="1"/>
  <c r="H217" i="1"/>
  <c r="N217" i="1" s="1"/>
  <c r="S217" i="1" s="1"/>
  <c r="O217" i="1"/>
  <c r="I217" i="1"/>
  <c r="O149" i="1"/>
  <c r="T149" i="1"/>
  <c r="T118" i="1"/>
  <c r="O118" i="1"/>
  <c r="O120" i="1"/>
  <c r="T120" i="1"/>
  <c r="T110" i="1"/>
  <c r="O110" i="1"/>
  <c r="I110" i="1"/>
  <c r="H110" i="1"/>
  <c r="N110" i="1" s="1"/>
  <c r="S110" i="1" s="1"/>
  <c r="H103" i="1"/>
  <c r="N103" i="1" s="1"/>
  <c r="S103" i="1" s="1"/>
  <c r="O103" i="1"/>
  <c r="T103" i="1"/>
  <c r="N59" i="1"/>
  <c r="S59" i="1" s="1"/>
  <c r="N58" i="1"/>
  <c r="S58" i="1" s="1"/>
  <c r="N15" i="1"/>
  <c r="N25" i="1"/>
  <c r="S25" i="1" s="1"/>
  <c r="S14" i="1"/>
  <c r="M256" i="1"/>
  <c r="K263" i="1"/>
  <c r="K336" i="1" s="1"/>
  <c r="M259" i="1"/>
  <c r="I251" i="1"/>
  <c r="E255" i="1"/>
  <c r="E262" i="1"/>
  <c r="S171" i="1"/>
  <c r="I171" i="1"/>
  <c r="I103" i="1"/>
  <c r="I78" i="1"/>
  <c r="H78" i="1"/>
  <c r="H56" i="1"/>
  <c r="I198" i="1"/>
  <c r="I215" i="1"/>
  <c r="I230" i="1"/>
  <c r="I173" i="1"/>
  <c r="H57" i="1"/>
  <c r="T80" i="1"/>
  <c r="O80" i="1"/>
  <c r="R216" i="1"/>
  <c r="G263" i="1"/>
  <c r="G336" i="1" s="1"/>
  <c r="D337" i="1"/>
  <c r="F337" i="1" s="1"/>
  <c r="H264" i="1"/>
  <c r="I229" i="1"/>
  <c r="H229" i="1"/>
  <c r="O170" i="1"/>
  <c r="T170" i="1"/>
  <c r="W214" i="1"/>
  <c r="W257" i="1"/>
  <c r="K255" i="1"/>
  <c r="K262" i="1"/>
  <c r="K335" i="1" s="1"/>
  <c r="O57" i="1"/>
  <c r="T57" i="1"/>
  <c r="O171" i="1"/>
  <c r="T171" i="1"/>
  <c r="G255" i="1"/>
  <c r="T251" i="1"/>
  <c r="O251" i="1"/>
  <c r="O79" i="1"/>
  <c r="T79" i="1"/>
  <c r="K264" i="1"/>
  <c r="K337" i="1" s="1"/>
  <c r="T231" i="1"/>
  <c r="O231" i="1"/>
  <c r="M169" i="1"/>
  <c r="D204" i="1"/>
  <c r="F204" i="1" s="1"/>
  <c r="L204" i="1" s="1"/>
  <c r="D216" i="1"/>
  <c r="F216" i="1" s="1"/>
  <c r="L216" i="1" s="1"/>
  <c r="I258" i="1"/>
  <c r="D265" i="1"/>
  <c r="T81" i="1"/>
  <c r="R169" i="1"/>
  <c r="T230" i="1"/>
  <c r="O230" i="1"/>
  <c r="I170" i="1"/>
  <c r="H198" i="1"/>
  <c r="N198" i="1" s="1"/>
  <c r="S198" i="1" s="1"/>
  <c r="G265" i="1"/>
  <c r="G338" i="1" s="1"/>
  <c r="G262" i="1"/>
  <c r="G335" i="1" s="1"/>
  <c r="O78" i="1"/>
  <c r="T78" i="1"/>
  <c r="T59" i="1"/>
  <c r="O59" i="1"/>
  <c r="I56" i="1"/>
  <c r="H23" i="1"/>
  <c r="O23" i="1"/>
  <c r="T23" i="1"/>
  <c r="I23" i="1"/>
  <c r="H24" i="1"/>
  <c r="I24" i="1"/>
  <c r="T58" i="1"/>
  <c r="O58" i="1"/>
  <c r="H118" i="1"/>
  <c r="N118" i="1" s="1"/>
  <c r="S118" i="1" s="1"/>
  <c r="I118" i="1"/>
  <c r="H77" i="1"/>
  <c r="V214" i="1"/>
  <c r="V257" i="1"/>
  <c r="T217" i="1"/>
  <c r="O12" i="1"/>
  <c r="T24" i="1"/>
  <c r="D262" i="1"/>
  <c r="D335" i="1" s="1"/>
  <c r="K265" i="1"/>
  <c r="K338" i="1" s="1"/>
  <c r="H120" i="1"/>
  <c r="N120" i="1" s="1"/>
  <c r="I120" i="1"/>
  <c r="X214" i="1"/>
  <c r="X257" i="1"/>
  <c r="O172" i="1"/>
  <c r="T172" i="1"/>
  <c r="H149" i="1"/>
  <c r="N149" i="1" s="1"/>
  <c r="S149" i="1" s="1"/>
  <c r="I149" i="1"/>
  <c r="T173" i="1"/>
  <c r="O173" i="1"/>
  <c r="C335" i="1"/>
  <c r="C334" i="1" s="1"/>
  <c r="C261" i="1"/>
  <c r="T215" i="1"/>
  <c r="O215" i="1"/>
  <c r="Q216" i="1"/>
  <c r="O250" i="1"/>
  <c r="T250" i="1"/>
  <c r="O24" i="1"/>
  <c r="H256" i="1" l="1"/>
  <c r="N256" i="1" s="1"/>
  <c r="S256" i="1" s="1"/>
  <c r="C24" i="2"/>
  <c r="K334" i="1"/>
  <c r="T276" i="3"/>
  <c r="S276" i="3"/>
  <c r="L259" i="1"/>
  <c r="H22" i="1"/>
  <c r="N22" i="1" s="1"/>
  <c r="S22" i="1" s="1"/>
  <c r="I249" i="1"/>
  <c r="H249" i="1"/>
  <c r="N249" i="1" s="1"/>
  <c r="S249" i="1" s="1"/>
  <c r="C217" i="2"/>
  <c r="S217" i="2" s="1"/>
  <c r="C29" i="2"/>
  <c r="T29" i="2" s="1"/>
  <c r="F265" i="1"/>
  <c r="H265" i="1" s="1"/>
  <c r="D338" i="1"/>
  <c r="F338" i="1" s="1"/>
  <c r="I338" i="1" s="1"/>
  <c r="E261" i="1"/>
  <c r="E335" i="1"/>
  <c r="E334" i="1" s="1"/>
  <c r="F262" i="1"/>
  <c r="L262" i="1" s="1"/>
  <c r="T14" i="2"/>
  <c r="H209" i="4"/>
  <c r="N209" i="4" s="1"/>
  <c r="I209" i="4"/>
  <c r="O209" i="4"/>
  <c r="L209" i="4"/>
  <c r="F221" i="4"/>
  <c r="D219" i="4"/>
  <c r="F219" i="4" s="1"/>
  <c r="D262" i="4"/>
  <c r="F176" i="4"/>
  <c r="D174" i="4"/>
  <c r="F174" i="4" s="1"/>
  <c r="C215" i="2"/>
  <c r="S215" i="2" s="1"/>
  <c r="H211" i="4"/>
  <c r="N211" i="4" s="1"/>
  <c r="O211" i="4"/>
  <c r="I211" i="4"/>
  <c r="L211" i="4"/>
  <c r="L123" i="4"/>
  <c r="H123" i="4"/>
  <c r="N123" i="4" s="1"/>
  <c r="I123" i="4"/>
  <c r="O123" i="4"/>
  <c r="M264" i="1"/>
  <c r="M337" i="1" s="1"/>
  <c r="L264" i="1"/>
  <c r="N264" i="1"/>
  <c r="S264" i="1" s="1"/>
  <c r="H125" i="4"/>
  <c r="N125" i="4" s="1"/>
  <c r="L125" i="4"/>
  <c r="I125" i="4"/>
  <c r="O125" i="4"/>
  <c r="C29" i="3"/>
  <c r="S29" i="3" s="1"/>
  <c r="S271" i="2"/>
  <c r="T271" i="2"/>
  <c r="C220" i="3"/>
  <c r="S220" i="3" s="1"/>
  <c r="T275" i="3"/>
  <c r="S275" i="3"/>
  <c r="T270" i="2"/>
  <c r="S270" i="2"/>
  <c r="T269" i="2"/>
  <c r="S269" i="2"/>
  <c r="T274" i="3"/>
  <c r="S274" i="3"/>
  <c r="T268" i="2"/>
  <c r="S268" i="2"/>
  <c r="T273" i="3"/>
  <c r="S273" i="3"/>
  <c r="T249" i="3"/>
  <c r="S249" i="3"/>
  <c r="S244" i="2"/>
  <c r="T244" i="2"/>
  <c r="T241" i="2"/>
  <c r="S241" i="2"/>
  <c r="C251" i="2"/>
  <c r="C249" i="2" s="1"/>
  <c r="T244" i="3"/>
  <c r="S244" i="3"/>
  <c r="C239" i="2"/>
  <c r="T246" i="3"/>
  <c r="S246" i="3"/>
  <c r="C256" i="3"/>
  <c r="C254" i="3" s="1"/>
  <c r="T257" i="3"/>
  <c r="S257" i="3"/>
  <c r="T250" i="2"/>
  <c r="S250" i="2"/>
  <c r="T255" i="3"/>
  <c r="S255" i="3"/>
  <c r="S236" i="3"/>
  <c r="T236" i="3"/>
  <c r="T235" i="3"/>
  <c r="S235" i="3"/>
  <c r="S229" i="3"/>
  <c r="T229" i="3"/>
  <c r="S224" i="2"/>
  <c r="T224" i="2"/>
  <c r="S227" i="2"/>
  <c r="T227" i="2"/>
  <c r="C232" i="2"/>
  <c r="C229" i="2" s="1"/>
  <c r="S231" i="2"/>
  <c r="T231" i="2"/>
  <c r="S230" i="2"/>
  <c r="T230" i="2"/>
  <c r="T232" i="3"/>
  <c r="C237" i="3"/>
  <c r="S232" i="3"/>
  <c r="S210" i="2"/>
  <c r="T210" i="2"/>
  <c r="C209" i="2"/>
  <c r="S212" i="2"/>
  <c r="T212" i="2"/>
  <c r="C214" i="3"/>
  <c r="T215" i="3"/>
  <c r="S215" i="3"/>
  <c r="T217" i="3"/>
  <c r="S217" i="3"/>
  <c r="S207" i="2"/>
  <c r="T207" i="2"/>
  <c r="T210" i="3"/>
  <c r="S210" i="3"/>
  <c r="S212" i="3"/>
  <c r="T212" i="3"/>
  <c r="T205" i="2"/>
  <c r="S205" i="2"/>
  <c r="T199" i="2"/>
  <c r="S199" i="2"/>
  <c r="C198" i="2"/>
  <c r="T200" i="2"/>
  <c r="S200" i="2"/>
  <c r="C203" i="3"/>
  <c r="T204" i="3"/>
  <c r="S204" i="3"/>
  <c r="T205" i="3"/>
  <c r="S205" i="3"/>
  <c r="S195" i="2"/>
  <c r="T195" i="2"/>
  <c r="S200" i="3"/>
  <c r="T200" i="3"/>
  <c r="T192" i="2"/>
  <c r="S192" i="2"/>
  <c r="C222" i="3"/>
  <c r="T222" i="3" s="1"/>
  <c r="C197" i="3"/>
  <c r="T189" i="2"/>
  <c r="S189" i="2"/>
  <c r="S188" i="2"/>
  <c r="T188" i="2"/>
  <c r="C187" i="2"/>
  <c r="C192" i="3"/>
  <c r="T193" i="3"/>
  <c r="S193" i="3"/>
  <c r="T194" i="3"/>
  <c r="S194" i="3"/>
  <c r="T189" i="3"/>
  <c r="S189" i="3"/>
  <c r="C187" i="3"/>
  <c r="T188" i="3"/>
  <c r="S188" i="3"/>
  <c r="S183" i="2"/>
  <c r="T183" i="2"/>
  <c r="C182" i="2"/>
  <c r="T184" i="2"/>
  <c r="S184" i="2"/>
  <c r="C177" i="2"/>
  <c r="T172" i="3"/>
  <c r="S172" i="3"/>
  <c r="S165" i="2"/>
  <c r="T165" i="2"/>
  <c r="C164" i="2"/>
  <c r="T167" i="2"/>
  <c r="S167" i="2"/>
  <c r="C169" i="3"/>
  <c r="T170" i="3"/>
  <c r="S170" i="3"/>
  <c r="T159" i="2"/>
  <c r="S159" i="2"/>
  <c r="T164" i="3"/>
  <c r="S164" i="3"/>
  <c r="T161" i="2"/>
  <c r="S161" i="2"/>
  <c r="T166" i="3"/>
  <c r="S166" i="3"/>
  <c r="T154" i="2"/>
  <c r="S154" i="2"/>
  <c r="T159" i="3"/>
  <c r="S159" i="3"/>
  <c r="T161" i="3"/>
  <c r="S161" i="3"/>
  <c r="S156" i="2"/>
  <c r="T156" i="2"/>
  <c r="S150" i="2"/>
  <c r="T150" i="2"/>
  <c r="C149" i="2"/>
  <c r="T151" i="2"/>
  <c r="S151" i="2"/>
  <c r="T156" i="3"/>
  <c r="S156" i="3"/>
  <c r="C154" i="3"/>
  <c r="T155" i="3"/>
  <c r="S155" i="3"/>
  <c r="C147" i="3"/>
  <c r="T148" i="3"/>
  <c r="S148" i="3"/>
  <c r="T143" i="2"/>
  <c r="S143" i="2"/>
  <c r="C142" i="2"/>
  <c r="T142" i="3"/>
  <c r="S142" i="3"/>
  <c r="S140" i="2"/>
  <c r="T140" i="2"/>
  <c r="C137" i="2"/>
  <c r="T145" i="3"/>
  <c r="S145" i="3"/>
  <c r="S132" i="2"/>
  <c r="T132" i="2"/>
  <c r="C131" i="2"/>
  <c r="T137" i="3"/>
  <c r="S137" i="3"/>
  <c r="C170" i="2"/>
  <c r="T170" i="2" s="1"/>
  <c r="C136" i="3"/>
  <c r="T128" i="3"/>
  <c r="S128" i="3"/>
  <c r="T123" i="2"/>
  <c r="S123" i="2"/>
  <c r="S120" i="1"/>
  <c r="C125" i="3"/>
  <c r="C123" i="3" s="1"/>
  <c r="C120" i="2"/>
  <c r="C118" i="2" s="1"/>
  <c r="S119" i="2"/>
  <c r="T119" i="2"/>
  <c r="T124" i="3"/>
  <c r="S124" i="3"/>
  <c r="S110" i="2"/>
  <c r="T110" i="2"/>
  <c r="C115" i="3"/>
  <c r="T118" i="3"/>
  <c r="S118" i="3"/>
  <c r="T113" i="2"/>
  <c r="S113" i="2"/>
  <c r="T112" i="3"/>
  <c r="S112" i="3"/>
  <c r="C108" i="3"/>
  <c r="T109" i="3"/>
  <c r="S109" i="3"/>
  <c r="S104" i="2"/>
  <c r="T104" i="2"/>
  <c r="C103" i="2"/>
  <c r="S103" i="2" s="1"/>
  <c r="T172" i="2"/>
  <c r="S172" i="2"/>
  <c r="C175" i="3"/>
  <c r="S175" i="3" s="1"/>
  <c r="T177" i="3"/>
  <c r="S177" i="3"/>
  <c r="T101" i="3"/>
  <c r="S101" i="3"/>
  <c r="S96" i="2"/>
  <c r="T96" i="2"/>
  <c r="N78" i="1"/>
  <c r="S78" i="1" s="1"/>
  <c r="N77" i="1"/>
  <c r="S77" i="1" s="1"/>
  <c r="T89" i="2"/>
  <c r="S89" i="2"/>
  <c r="S92" i="2"/>
  <c r="T92" i="2"/>
  <c r="C173" i="2"/>
  <c r="C94" i="3"/>
  <c r="S97" i="3"/>
  <c r="T97" i="3"/>
  <c r="C178" i="3"/>
  <c r="C72" i="3"/>
  <c r="S73" i="3"/>
  <c r="T73" i="3"/>
  <c r="T73" i="2"/>
  <c r="S73" i="2"/>
  <c r="C72" i="2"/>
  <c r="T86" i="3"/>
  <c r="S86" i="3"/>
  <c r="T81" i="2"/>
  <c r="S81" i="2"/>
  <c r="C66" i="3"/>
  <c r="C83" i="3"/>
  <c r="T67" i="3"/>
  <c r="S67" i="3"/>
  <c r="S67" i="2"/>
  <c r="T67" i="2"/>
  <c r="C66" i="2"/>
  <c r="C78" i="2"/>
  <c r="T68" i="3"/>
  <c r="C84" i="3"/>
  <c r="S68" i="3"/>
  <c r="T69" i="2"/>
  <c r="S69" i="2"/>
  <c r="C80" i="2"/>
  <c r="T68" i="2"/>
  <c r="S68" i="2"/>
  <c r="C79" i="2"/>
  <c r="T69" i="3"/>
  <c r="C85" i="3"/>
  <c r="S69" i="3"/>
  <c r="T51" i="3"/>
  <c r="S51" i="3"/>
  <c r="S51" i="2"/>
  <c r="T51" i="2"/>
  <c r="T44" i="3"/>
  <c r="S44" i="3"/>
  <c r="S44" i="2"/>
  <c r="T44" i="2"/>
  <c r="T39" i="3"/>
  <c r="S39" i="3"/>
  <c r="T39" i="2"/>
  <c r="S39" i="2"/>
  <c r="S34" i="2"/>
  <c r="T34" i="2"/>
  <c r="T34" i="3"/>
  <c r="S34" i="3"/>
  <c r="T57" i="3"/>
  <c r="S57" i="3"/>
  <c r="S31" i="2"/>
  <c r="T31" i="2"/>
  <c r="C58" i="2"/>
  <c r="S32" i="2"/>
  <c r="T32" i="2"/>
  <c r="C59" i="2"/>
  <c r="T57" i="2"/>
  <c r="S57" i="2"/>
  <c r="T31" i="3"/>
  <c r="S31" i="3"/>
  <c r="C58" i="3"/>
  <c r="T32" i="3"/>
  <c r="C59" i="3"/>
  <c r="S32" i="3"/>
  <c r="S17" i="2"/>
  <c r="T17" i="2"/>
  <c r="T17" i="3"/>
  <c r="S17" i="3"/>
  <c r="C15" i="2"/>
  <c r="T15" i="2" s="1"/>
  <c r="C15" i="3"/>
  <c r="C24" i="3"/>
  <c r="T14" i="3"/>
  <c r="S14" i="3"/>
  <c r="C13" i="2"/>
  <c r="C13" i="3"/>
  <c r="N229" i="1"/>
  <c r="S229" i="1" s="1"/>
  <c r="O206" i="1"/>
  <c r="T206" i="1"/>
  <c r="T204" i="1"/>
  <c r="O204" i="1"/>
  <c r="N259" i="1"/>
  <c r="S259" i="1" s="1"/>
  <c r="N56" i="1"/>
  <c r="S56" i="1" s="1"/>
  <c r="N57" i="1"/>
  <c r="S57" i="1" s="1"/>
  <c r="N24" i="1"/>
  <c r="S24" i="1" s="1"/>
  <c r="T24" i="2"/>
  <c r="S24" i="2"/>
  <c r="S15" i="1"/>
  <c r="N23" i="1"/>
  <c r="S23" i="1" s="1"/>
  <c r="M262" i="1"/>
  <c r="M335" i="1" s="1"/>
  <c r="M265" i="1"/>
  <c r="M338" i="1" s="1"/>
  <c r="I169" i="1"/>
  <c r="H169" i="1"/>
  <c r="N169" i="1" s="1"/>
  <c r="S169" i="1" s="1"/>
  <c r="I337" i="1"/>
  <c r="I22" i="1"/>
  <c r="T22" i="1"/>
  <c r="O22" i="1"/>
  <c r="I264" i="1"/>
  <c r="T77" i="1"/>
  <c r="O77" i="1"/>
  <c r="Q257" i="1"/>
  <c r="Q214" i="1"/>
  <c r="I259" i="1"/>
  <c r="O169" i="1"/>
  <c r="T169" i="1"/>
  <c r="T256" i="1"/>
  <c r="O256" i="1"/>
  <c r="H337" i="1"/>
  <c r="N337" i="1" s="1"/>
  <c r="T249" i="1"/>
  <c r="O249" i="1"/>
  <c r="T259" i="1"/>
  <c r="O259" i="1"/>
  <c r="D257" i="1"/>
  <c r="F257" i="1" s="1"/>
  <c r="D214" i="1"/>
  <c r="F214" i="1" s="1"/>
  <c r="L214" i="1" s="1"/>
  <c r="I256" i="1"/>
  <c r="R214" i="1"/>
  <c r="R257" i="1"/>
  <c r="T229" i="1"/>
  <c r="O229" i="1"/>
  <c r="O56" i="1"/>
  <c r="T56" i="1"/>
  <c r="V263" i="1"/>
  <c r="V336" i="1" s="1"/>
  <c r="V255" i="1"/>
  <c r="G261" i="1"/>
  <c r="H206" i="1"/>
  <c r="N206" i="1" s="1"/>
  <c r="I206" i="1"/>
  <c r="K261" i="1"/>
  <c r="W263" i="1"/>
  <c r="W336" i="1" s="1"/>
  <c r="W255" i="1"/>
  <c r="X263" i="1"/>
  <c r="X336" i="1" s="1"/>
  <c r="X255" i="1"/>
  <c r="H204" i="1"/>
  <c r="N204" i="1" s="1"/>
  <c r="S204" i="1" s="1"/>
  <c r="I204" i="1"/>
  <c r="O258" i="1"/>
  <c r="T258" i="1"/>
  <c r="T217" i="2" l="1"/>
  <c r="L265" i="1"/>
  <c r="C23" i="2"/>
  <c r="S13" i="2"/>
  <c r="T29" i="3"/>
  <c r="C25" i="2"/>
  <c r="S25" i="2" s="1"/>
  <c r="S29" i="2"/>
  <c r="H262" i="1"/>
  <c r="N262" i="1" s="1"/>
  <c r="S262" i="1" s="1"/>
  <c r="S15" i="2"/>
  <c r="C12" i="2"/>
  <c r="T12" i="2" s="1"/>
  <c r="T215" i="2"/>
  <c r="F335" i="1"/>
  <c r="H335" i="1" s="1"/>
  <c r="L338" i="1"/>
  <c r="O174" i="4"/>
  <c r="H174" i="4"/>
  <c r="N174" i="4" s="1"/>
  <c r="I174" i="4"/>
  <c r="L174" i="4"/>
  <c r="L221" i="4"/>
  <c r="O176" i="4"/>
  <c r="L176" i="4"/>
  <c r="I176" i="4"/>
  <c r="H176" i="4"/>
  <c r="N176" i="4" s="1"/>
  <c r="F262" i="4"/>
  <c r="D268" i="4"/>
  <c r="D341" i="4" s="1"/>
  <c r="D260" i="4"/>
  <c r="F260" i="4" s="1"/>
  <c r="L219" i="4"/>
  <c r="T220" i="3"/>
  <c r="S249" i="2"/>
  <c r="T249" i="2"/>
  <c r="S254" i="3"/>
  <c r="T254" i="3"/>
  <c r="S239" i="2"/>
  <c r="T239" i="2"/>
  <c r="S251" i="2"/>
  <c r="T251" i="2"/>
  <c r="T256" i="3"/>
  <c r="S256" i="3"/>
  <c r="T232" i="2"/>
  <c r="S232" i="2"/>
  <c r="T237" i="3"/>
  <c r="S237" i="3"/>
  <c r="C234" i="3"/>
  <c r="S229" i="2"/>
  <c r="T229" i="2"/>
  <c r="T209" i="2"/>
  <c r="S209" i="2"/>
  <c r="T214" i="3"/>
  <c r="S214" i="3"/>
  <c r="S206" i="1"/>
  <c r="C211" i="3"/>
  <c r="C206" i="2"/>
  <c r="S198" i="2"/>
  <c r="T198" i="2"/>
  <c r="S222" i="3"/>
  <c r="T203" i="3"/>
  <c r="S203" i="3"/>
  <c r="T197" i="3"/>
  <c r="S197" i="3"/>
  <c r="T192" i="3"/>
  <c r="S192" i="3"/>
  <c r="T187" i="2"/>
  <c r="S187" i="2"/>
  <c r="T187" i="3"/>
  <c r="S187" i="3"/>
  <c r="T182" i="2"/>
  <c r="S182" i="2"/>
  <c r="T169" i="3"/>
  <c r="S169" i="3"/>
  <c r="T164" i="2"/>
  <c r="S164" i="2"/>
  <c r="T154" i="3"/>
  <c r="S154" i="3"/>
  <c r="S149" i="2"/>
  <c r="T149" i="2"/>
  <c r="S142" i="2"/>
  <c r="T142" i="2"/>
  <c r="S147" i="3"/>
  <c r="T147" i="3"/>
  <c r="S137" i="2"/>
  <c r="T137" i="2"/>
  <c r="S170" i="2"/>
  <c r="T136" i="3"/>
  <c r="S136" i="3"/>
  <c r="T131" i="2"/>
  <c r="S131" i="2"/>
  <c r="T123" i="3"/>
  <c r="S123" i="3"/>
  <c r="T120" i="2"/>
  <c r="S120" i="2"/>
  <c r="C171" i="2"/>
  <c r="C169" i="2" s="1"/>
  <c r="T169" i="2" s="1"/>
  <c r="T118" i="2"/>
  <c r="S118" i="2"/>
  <c r="T125" i="3"/>
  <c r="S125" i="3"/>
  <c r="C176" i="3"/>
  <c r="C174" i="3" s="1"/>
  <c r="T115" i="3"/>
  <c r="S115" i="3"/>
  <c r="T175" i="3"/>
  <c r="T103" i="2"/>
  <c r="T108" i="3"/>
  <c r="S108" i="3"/>
  <c r="C259" i="2"/>
  <c r="T259" i="2" s="1"/>
  <c r="T178" i="3"/>
  <c r="S178" i="3"/>
  <c r="T94" i="3"/>
  <c r="S94" i="3"/>
  <c r="C264" i="3"/>
  <c r="S264" i="3" s="1"/>
  <c r="T173" i="2"/>
  <c r="S173" i="2"/>
  <c r="S72" i="2"/>
  <c r="T72" i="2"/>
  <c r="T72" i="3"/>
  <c r="S72" i="3"/>
  <c r="C263" i="3"/>
  <c r="S85" i="3"/>
  <c r="T85" i="3"/>
  <c r="S84" i="3"/>
  <c r="T84" i="3"/>
  <c r="C261" i="3"/>
  <c r="C82" i="3"/>
  <c r="T83" i="3"/>
  <c r="S83" i="3"/>
  <c r="C77" i="2"/>
  <c r="C256" i="2"/>
  <c r="C262" i="2" s="1"/>
  <c r="C335" i="2" s="1"/>
  <c r="T78" i="2"/>
  <c r="S78" i="2"/>
  <c r="S66" i="2"/>
  <c r="T66" i="2"/>
  <c r="C258" i="2"/>
  <c r="T80" i="2"/>
  <c r="S80" i="2"/>
  <c r="S79" i="2"/>
  <c r="T79" i="2"/>
  <c r="T66" i="3"/>
  <c r="S66" i="3"/>
  <c r="C56" i="2"/>
  <c r="S56" i="2" s="1"/>
  <c r="S58" i="3"/>
  <c r="T58" i="3"/>
  <c r="S58" i="2"/>
  <c r="T58" i="2"/>
  <c r="T59" i="3"/>
  <c r="S59" i="3"/>
  <c r="S59" i="2"/>
  <c r="T59" i="2"/>
  <c r="C56" i="3"/>
  <c r="T24" i="3"/>
  <c r="S24" i="3"/>
  <c r="C25" i="3"/>
  <c r="S15" i="3"/>
  <c r="T15" i="3"/>
  <c r="T13" i="2"/>
  <c r="C12" i="3"/>
  <c r="C23" i="3"/>
  <c r="S13" i="3"/>
  <c r="T13" i="3"/>
  <c r="N265" i="1"/>
  <c r="S265" i="1" s="1"/>
  <c r="S23" i="2"/>
  <c r="T23" i="2"/>
  <c r="T214" i="1"/>
  <c r="O214" i="1"/>
  <c r="I265" i="1"/>
  <c r="I262" i="1"/>
  <c r="S337" i="1"/>
  <c r="W334" i="1"/>
  <c r="W261" i="1"/>
  <c r="G334" i="1"/>
  <c r="R255" i="1"/>
  <c r="R263" i="1"/>
  <c r="R336" i="1" s="1"/>
  <c r="H216" i="1"/>
  <c r="I216" i="1"/>
  <c r="T216" i="1"/>
  <c r="O216" i="1"/>
  <c r="T264" i="1"/>
  <c r="O264" i="1"/>
  <c r="Q263" i="1"/>
  <c r="Q336" i="1" s="1"/>
  <c r="Q255" i="1"/>
  <c r="X334" i="1"/>
  <c r="X261" i="1"/>
  <c r="T262" i="1"/>
  <c r="O262" i="1"/>
  <c r="H338" i="1"/>
  <c r="O265" i="1"/>
  <c r="T265" i="1"/>
  <c r="V334" i="1"/>
  <c r="V261" i="1"/>
  <c r="H214" i="1"/>
  <c r="I214" i="1"/>
  <c r="L337" i="1"/>
  <c r="D263" i="1"/>
  <c r="D255" i="1"/>
  <c r="F255" i="1" s="1"/>
  <c r="C22" i="2" l="1"/>
  <c r="S22" i="2" s="1"/>
  <c r="T25" i="2"/>
  <c r="S12" i="2"/>
  <c r="S335" i="2"/>
  <c r="F263" i="1"/>
  <c r="D336" i="1"/>
  <c r="F336" i="1" s="1"/>
  <c r="F341" i="4"/>
  <c r="D339" i="4"/>
  <c r="F339" i="4" s="1"/>
  <c r="L260" i="4"/>
  <c r="F268" i="4"/>
  <c r="D266" i="4"/>
  <c r="F266" i="4" s="1"/>
  <c r="L262" i="4"/>
  <c r="N335" i="1"/>
  <c r="S335" i="1" s="1"/>
  <c r="N338" i="1"/>
  <c r="S338" i="1" s="1"/>
  <c r="S234" i="3"/>
  <c r="T234" i="3"/>
  <c r="S206" i="2"/>
  <c r="T206" i="2"/>
  <c r="C216" i="2"/>
  <c r="C257" i="2" s="1"/>
  <c r="C255" i="2" s="1"/>
  <c r="C204" i="2"/>
  <c r="T211" i="3"/>
  <c r="S211" i="3"/>
  <c r="C209" i="3"/>
  <c r="S169" i="2"/>
  <c r="S176" i="3"/>
  <c r="T176" i="3"/>
  <c r="T171" i="2"/>
  <c r="S171" i="2"/>
  <c r="S259" i="2"/>
  <c r="C265" i="2"/>
  <c r="T264" i="3"/>
  <c r="S174" i="3"/>
  <c r="T174" i="3"/>
  <c r="T77" i="2"/>
  <c r="S77" i="2"/>
  <c r="T261" i="3"/>
  <c r="S261" i="3"/>
  <c r="C264" i="2"/>
  <c r="C337" i="2" s="1"/>
  <c r="S337" i="2" s="1"/>
  <c r="T258" i="2"/>
  <c r="S258" i="2"/>
  <c r="C269" i="3"/>
  <c r="C342" i="3" s="1"/>
  <c r="S342" i="3" s="1"/>
  <c r="T263" i="3"/>
  <c r="S263" i="3"/>
  <c r="T256" i="2"/>
  <c r="S256" i="2"/>
  <c r="S82" i="3"/>
  <c r="T82" i="3"/>
  <c r="T56" i="2"/>
  <c r="S56" i="3"/>
  <c r="T56" i="3"/>
  <c r="T25" i="3"/>
  <c r="S25" i="3"/>
  <c r="C270" i="3"/>
  <c r="C343" i="3" s="1"/>
  <c r="S343" i="3" s="1"/>
  <c r="S12" i="3"/>
  <c r="T12" i="3"/>
  <c r="S23" i="3"/>
  <c r="C22" i="3"/>
  <c r="C267" i="3"/>
  <c r="C340" i="3" s="1"/>
  <c r="S340" i="3" s="1"/>
  <c r="T23" i="3"/>
  <c r="N214" i="1"/>
  <c r="S214" i="1" s="1"/>
  <c r="N216" i="1"/>
  <c r="S216" i="1" s="1"/>
  <c r="T262" i="2"/>
  <c r="S262" i="2"/>
  <c r="T338" i="1"/>
  <c r="O338" i="1"/>
  <c r="I335" i="1"/>
  <c r="H255" i="1"/>
  <c r="I255" i="1"/>
  <c r="R334" i="1"/>
  <c r="R261" i="1"/>
  <c r="Q261" i="1"/>
  <c r="L335" i="1"/>
  <c r="D261" i="1"/>
  <c r="F261" i="1" s="1"/>
  <c r="T337" i="1"/>
  <c r="O337" i="1"/>
  <c r="T335" i="1"/>
  <c r="O335" i="1"/>
  <c r="H257" i="1"/>
  <c r="I257" i="1"/>
  <c r="T22" i="2" l="1"/>
  <c r="T265" i="2"/>
  <c r="C338" i="2"/>
  <c r="S338" i="2" s="1"/>
  <c r="L339" i="4"/>
  <c r="L341" i="4"/>
  <c r="L266" i="4"/>
  <c r="L268" i="4"/>
  <c r="T209" i="3"/>
  <c r="S209" i="3"/>
  <c r="S204" i="2"/>
  <c r="T204" i="2"/>
  <c r="C214" i="2"/>
  <c r="C263" i="2"/>
  <c r="S265" i="2"/>
  <c r="S269" i="3"/>
  <c r="T269" i="3"/>
  <c r="S264" i="2"/>
  <c r="T264" i="2"/>
  <c r="S270" i="3"/>
  <c r="T270" i="3"/>
  <c r="S267" i="3"/>
  <c r="T267" i="3"/>
  <c r="S22" i="3"/>
  <c r="T22" i="3"/>
  <c r="H261" i="1"/>
  <c r="H263" i="1"/>
  <c r="I263" i="1"/>
  <c r="D334" i="1"/>
  <c r="F334" i="1" s="1"/>
  <c r="Q334" i="1"/>
  <c r="I261" i="1"/>
  <c r="C336" i="2" l="1"/>
  <c r="C261" i="2"/>
  <c r="H336" i="1"/>
  <c r="L336" i="1"/>
  <c r="I336" i="1"/>
  <c r="C334" i="2" l="1"/>
  <c r="H334" i="1"/>
  <c r="I334" i="1"/>
  <c r="L334" i="1"/>
  <c r="L171" i="1" l="1"/>
  <c r="J257" i="1"/>
  <c r="L257" i="1" s="1"/>
  <c r="M257" i="1" l="1"/>
  <c r="J263" i="1"/>
  <c r="N257" i="1"/>
  <c r="S257" i="1" s="1"/>
  <c r="J255" i="1"/>
  <c r="N255" i="1" l="1"/>
  <c r="S255" i="1" s="1"/>
  <c r="L255" i="1"/>
  <c r="M255" i="1"/>
  <c r="N263" i="1"/>
  <c r="S263" i="1" s="1"/>
  <c r="L263" i="1"/>
  <c r="M263" i="1"/>
  <c r="J261" i="1"/>
  <c r="J336" i="1"/>
  <c r="T257" i="1"/>
  <c r="O257" i="1"/>
  <c r="J334" i="1" l="1"/>
  <c r="N334" i="1" s="1"/>
  <c r="N336" i="1"/>
  <c r="S336" i="1" s="1"/>
  <c r="S334" i="1" s="1"/>
  <c r="N261" i="1"/>
  <c r="S261" i="1" s="1"/>
  <c r="L261" i="1"/>
  <c r="M261" i="1"/>
  <c r="O255" i="1"/>
  <c r="T255" i="1"/>
  <c r="O263" i="1"/>
  <c r="T263" i="1"/>
  <c r="M336" i="1"/>
  <c r="O336" i="1" l="1"/>
  <c r="T336" i="1"/>
  <c r="T261" i="1"/>
  <c r="O261" i="1"/>
  <c r="M334" i="1"/>
  <c r="O334" i="1" l="1"/>
  <c r="T334" i="1"/>
  <c r="M179" i="2" l="1"/>
  <c r="T179" i="2" s="1"/>
  <c r="I179" i="2"/>
  <c r="H179" i="2"/>
  <c r="N179" i="2" s="1"/>
  <c r="C184" i="3" s="1"/>
  <c r="T184" i="3" s="1"/>
  <c r="G184" i="4"/>
  <c r="I184" i="4" s="1"/>
  <c r="G177" i="2"/>
  <c r="M177" i="2" s="1"/>
  <c r="G216" i="2"/>
  <c r="H216" i="2" s="1"/>
  <c r="N216" i="2" s="1"/>
  <c r="S216" i="2" s="1"/>
  <c r="I177" i="2" l="1"/>
  <c r="M184" i="4"/>
  <c r="O184" i="4" s="1"/>
  <c r="G182" i="4"/>
  <c r="H182" i="4" s="1"/>
  <c r="N182" i="4" s="1"/>
  <c r="G257" i="2"/>
  <c r="H257" i="2" s="1"/>
  <c r="N257" i="2" s="1"/>
  <c r="S257" i="2" s="1"/>
  <c r="G221" i="4"/>
  <c r="G219" i="4" s="1"/>
  <c r="H177" i="2"/>
  <c r="N177" i="2" s="1"/>
  <c r="S177" i="2" s="1"/>
  <c r="T177" i="2"/>
  <c r="O177" i="2"/>
  <c r="S184" i="3"/>
  <c r="C221" i="3"/>
  <c r="C182" i="3"/>
  <c r="H184" i="4"/>
  <c r="N184" i="4" s="1"/>
  <c r="M216" i="2"/>
  <c r="S179" i="2"/>
  <c r="O179" i="2"/>
  <c r="I216" i="2"/>
  <c r="G214" i="2"/>
  <c r="M182" i="4" l="1"/>
  <c r="O182" i="4" s="1"/>
  <c r="I182" i="4"/>
  <c r="I221" i="4"/>
  <c r="H221" i="4"/>
  <c r="N221" i="4" s="1"/>
  <c r="G262" i="4"/>
  <c r="G260" i="4" s="1"/>
  <c r="I257" i="2"/>
  <c r="G255" i="2"/>
  <c r="I255" i="2" s="1"/>
  <c r="M257" i="2"/>
  <c r="O257" i="2" s="1"/>
  <c r="G263" i="2"/>
  <c r="G261" i="2" s="1"/>
  <c r="M221" i="4"/>
  <c r="O221" i="4" s="1"/>
  <c r="I214" i="2"/>
  <c r="M214" i="2"/>
  <c r="H214" i="2"/>
  <c r="N214" i="2" s="1"/>
  <c r="S214" i="2" s="1"/>
  <c r="O216" i="2"/>
  <c r="T216" i="2"/>
  <c r="S221" i="3"/>
  <c r="C219" i="3"/>
  <c r="C262" i="3"/>
  <c r="T221" i="3"/>
  <c r="S182" i="3"/>
  <c r="T182" i="3"/>
  <c r="H219" i="4"/>
  <c r="N219" i="4" s="1"/>
  <c r="M219" i="4"/>
  <c r="O219" i="4" s="1"/>
  <c r="I219" i="4"/>
  <c r="T257" i="2" l="1"/>
  <c r="G268" i="4"/>
  <c r="I268" i="4" s="1"/>
  <c r="T255" i="2"/>
  <c r="H255" i="2"/>
  <c r="N255" i="2" s="1"/>
  <c r="S255" i="2" s="1"/>
  <c r="H263" i="2"/>
  <c r="N263" i="2" s="1"/>
  <c r="S263" i="2" s="1"/>
  <c r="I262" i="4"/>
  <c r="H262" i="4"/>
  <c r="N262" i="4" s="1"/>
  <c r="M262" i="4"/>
  <c r="O262" i="4" s="1"/>
  <c r="M263" i="2"/>
  <c r="O263" i="2" s="1"/>
  <c r="I263" i="2"/>
  <c r="G336" i="2"/>
  <c r="G334" i="2" s="1"/>
  <c r="T219" i="3"/>
  <c r="S219" i="3"/>
  <c r="O214" i="2"/>
  <c r="T214" i="2"/>
  <c r="S262" i="3"/>
  <c r="C268" i="3"/>
  <c r="T262" i="3"/>
  <c r="C260" i="3"/>
  <c r="M260" i="4"/>
  <c r="O260" i="4" s="1"/>
  <c r="H260" i="4"/>
  <c r="N260" i="4" s="1"/>
  <c r="I260" i="4"/>
  <c r="I261" i="2"/>
  <c r="H261" i="2"/>
  <c r="N261" i="2" s="1"/>
  <c r="S261" i="2" s="1"/>
  <c r="M261" i="2"/>
  <c r="O255" i="2" l="1"/>
  <c r="T263" i="2"/>
  <c r="M336" i="2"/>
  <c r="O336" i="2" s="1"/>
  <c r="M268" i="4"/>
  <c r="O268" i="4" s="1"/>
  <c r="H268" i="4"/>
  <c r="N268" i="4" s="1"/>
  <c r="G341" i="4"/>
  <c r="G339" i="4" s="1"/>
  <c r="G266" i="4"/>
  <c r="H266" i="4" s="1"/>
  <c r="N266" i="4" s="1"/>
  <c r="H336" i="2"/>
  <c r="N336" i="2" s="1"/>
  <c r="S336" i="2" s="1"/>
  <c r="S334" i="2" s="1"/>
  <c r="I336" i="2"/>
  <c r="T268" i="3"/>
  <c r="C266" i="3"/>
  <c r="C341" i="3"/>
  <c r="S268" i="3"/>
  <c r="O261" i="2"/>
  <c r="T261" i="2"/>
  <c r="I334" i="2"/>
  <c r="M334" i="2"/>
  <c r="H334" i="2"/>
  <c r="N334" i="2" s="1"/>
  <c r="T260" i="3"/>
  <c r="S260" i="3"/>
  <c r="T336" i="2" l="1"/>
  <c r="M341" i="4"/>
  <c r="O341" i="4" s="1"/>
  <c r="I266" i="4"/>
  <c r="H341" i="4"/>
  <c r="N341" i="4" s="1"/>
  <c r="I341" i="4"/>
  <c r="M266" i="4"/>
  <c r="O266" i="4" s="1"/>
  <c r="M339" i="4"/>
  <c r="O339" i="4" s="1"/>
  <c r="H339" i="4"/>
  <c r="N339" i="4" s="1"/>
  <c r="I339" i="4"/>
  <c r="O334" i="2"/>
  <c r="T334" i="2"/>
  <c r="C339" i="3"/>
  <c r="S341" i="3"/>
  <c r="S339" i="3" s="1"/>
  <c r="T266" i="3"/>
  <c r="S266" i="3"/>
</calcChain>
</file>

<file path=xl/comments1.xml><?xml version="1.0" encoding="utf-8"?>
<comments xmlns="http://schemas.openxmlformats.org/spreadsheetml/2006/main">
  <authors>
    <author>430-G1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430-G1:</t>
        </r>
        <r>
          <rPr>
            <sz val="9"/>
            <color indexed="81"/>
            <rFont val="Tahoma"/>
            <family val="2"/>
          </rPr>
          <t xml:space="preserve">
Central Office Only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</rPr>
          <t>430-G1:</t>
        </r>
        <r>
          <rPr>
            <sz val="9"/>
            <color indexed="81"/>
            <rFont val="Tahoma"/>
            <family val="2"/>
          </rPr>
          <t xml:space="preserve">
Central Office -CMF</t>
        </r>
      </text>
    </comment>
  </commentList>
</comments>
</file>

<file path=xl/comments2.xml><?xml version="1.0" encoding="utf-8"?>
<comments xmlns="http://schemas.openxmlformats.org/spreadsheetml/2006/main">
  <authors>
    <author>430-G1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430-G1:</t>
        </r>
        <r>
          <rPr>
            <sz val="9"/>
            <color indexed="81"/>
            <rFont val="Tahoma"/>
            <family val="2"/>
          </rPr>
          <t xml:space="preserve">
Central Office Only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</rPr>
          <t>430-G1:</t>
        </r>
        <r>
          <rPr>
            <sz val="9"/>
            <color indexed="81"/>
            <rFont val="Tahoma"/>
            <family val="2"/>
          </rPr>
          <t xml:space="preserve">
Central Office -CMF</t>
        </r>
      </text>
    </comment>
  </commentList>
</comments>
</file>

<file path=xl/comments3.xml><?xml version="1.0" encoding="utf-8"?>
<comments xmlns="http://schemas.openxmlformats.org/spreadsheetml/2006/main">
  <authors>
    <author>430-G1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430-G1:</t>
        </r>
        <r>
          <rPr>
            <sz val="9"/>
            <color indexed="81"/>
            <rFont val="Tahoma"/>
            <family val="2"/>
          </rPr>
          <t xml:space="preserve">
Central Office Only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</rPr>
          <t>430-G1:</t>
        </r>
        <r>
          <rPr>
            <sz val="9"/>
            <color indexed="81"/>
            <rFont val="Tahoma"/>
            <family val="2"/>
          </rPr>
          <t xml:space="preserve">
Central Office -CMF</t>
        </r>
      </text>
    </comment>
  </commentList>
</comments>
</file>

<file path=xl/comments4.xml><?xml version="1.0" encoding="utf-8"?>
<comments xmlns="http://schemas.openxmlformats.org/spreadsheetml/2006/main">
  <authors>
    <author>430-G1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430-G1:</t>
        </r>
        <r>
          <rPr>
            <sz val="9"/>
            <color indexed="81"/>
            <rFont val="Tahoma"/>
            <family val="2"/>
          </rPr>
          <t xml:space="preserve">
Central Office Only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</rPr>
          <t>430-G1:</t>
        </r>
        <r>
          <rPr>
            <sz val="9"/>
            <color indexed="81"/>
            <rFont val="Tahoma"/>
            <family val="2"/>
          </rPr>
          <t xml:space="preserve">
Central Office -CMF</t>
        </r>
      </text>
    </comment>
  </commentList>
</comments>
</file>

<file path=xl/sharedStrings.xml><?xml version="1.0" encoding="utf-8"?>
<sst xmlns="http://schemas.openxmlformats.org/spreadsheetml/2006/main" count="1181" uniqueCount="173">
  <si>
    <t>Department of Social Welfare and Development</t>
  </si>
  <si>
    <t>Cash Position Report</t>
  </si>
  <si>
    <t>Allocation per MDP</t>
  </si>
  <si>
    <t xml:space="preserve">Current </t>
  </si>
  <si>
    <t xml:space="preserve">% of </t>
  </si>
  <si>
    <t>Disbursement thru Common Fund</t>
  </si>
  <si>
    <t>Balance</t>
  </si>
  <si>
    <t>% of Utiliz</t>
  </si>
  <si>
    <t xml:space="preserve">NCA </t>
  </si>
  <si>
    <t>% of Utilization</t>
  </si>
  <si>
    <t>Additional Releases</t>
  </si>
  <si>
    <t>Program/Activity/Project</t>
  </si>
  <si>
    <t>Beginning Balance</t>
  </si>
  <si>
    <t>NCA</t>
  </si>
  <si>
    <t>NTA</t>
  </si>
  <si>
    <t>Disbursement</t>
  </si>
  <si>
    <t>Balances</t>
  </si>
  <si>
    <t>Utiliz</t>
  </si>
  <si>
    <t>Accounts Payable</t>
  </si>
  <si>
    <t>Total</t>
  </si>
  <si>
    <t>for the Month</t>
  </si>
  <si>
    <t>for the Quarter</t>
  </si>
  <si>
    <t>(x)</t>
  </si>
  <si>
    <t>(1)</t>
  </si>
  <si>
    <t>(2)</t>
  </si>
  <si>
    <t>(b)</t>
  </si>
  <si>
    <t>(a)-(b)=(c)</t>
  </si>
  <si>
    <t>A. PROGRAM</t>
  </si>
  <si>
    <t>I. General Administration and Support</t>
  </si>
  <si>
    <t>a. General Management &amp; Supervision</t>
  </si>
  <si>
    <t>100000100001000</t>
  </si>
  <si>
    <t xml:space="preserve">                     Personnel Services</t>
  </si>
  <si>
    <t xml:space="preserve">                     Maint. &amp; Other Operating Expenses</t>
  </si>
  <si>
    <t xml:space="preserve">                     Capital Outlay</t>
  </si>
  <si>
    <t>b.  Administration of Personnel Benefits</t>
  </si>
  <si>
    <t>100000100002000</t>
  </si>
  <si>
    <t>Sub-total, Gen. Adm. and Support</t>
  </si>
  <si>
    <t>II.  Support to Operations</t>
  </si>
  <si>
    <t>a. Information and Communication Technology Service Management</t>
  </si>
  <si>
    <t>200000100001000</t>
  </si>
  <si>
    <t>b.  Social Marketing Services</t>
  </si>
  <si>
    <t>200000100002000</t>
  </si>
  <si>
    <t>c.  Social Technology Development and Enhancement</t>
  </si>
  <si>
    <t>200000100003000</t>
  </si>
  <si>
    <t>d.  Formulation and development of plans and policies</t>
  </si>
  <si>
    <t>200000100004000</t>
  </si>
  <si>
    <t>Locally-Funded Projects</t>
  </si>
  <si>
    <t>e.  National Household Targeting System for Poverty Reduction (NHTS-PR)</t>
  </si>
  <si>
    <t>200000200004000</t>
  </si>
  <si>
    <t>Sub-total, Support to Operations</t>
  </si>
  <si>
    <t>III.  Operations</t>
  </si>
  <si>
    <t>OO 1 : Well-being of poor families improved</t>
  </si>
  <si>
    <t>1.  Pantawid Pamilya (Implementation of Conditional Cash  Transfer)</t>
  </si>
  <si>
    <t>310100100001000</t>
  </si>
  <si>
    <t xml:space="preserve">                     Financial Expenses</t>
  </si>
  <si>
    <t>2.  Sustainable Livelihood Program</t>
  </si>
  <si>
    <t>310100100002000</t>
  </si>
  <si>
    <t>Sub-total, OO 1</t>
  </si>
  <si>
    <t>OO 2 : Rights of the poor and vulnerable sectors promoted and protected</t>
  </si>
  <si>
    <t>PROTECTIVE SOCIAL WELFARE PROGRAM</t>
  </si>
  <si>
    <t xml:space="preserve"> RESIDENTIAL AND NON-RESIDENTIAL CARE SUB-PROGRAM</t>
  </si>
  <si>
    <t>1.  Provision of services for center-based clients</t>
  </si>
  <si>
    <t>320101100001000</t>
  </si>
  <si>
    <t>SUPPLEMENTARY FEEDING SUB-PROGRAM</t>
  </si>
  <si>
    <t>2.  Supplementary Feeding Program</t>
  </si>
  <si>
    <t>320102100001000</t>
  </si>
  <si>
    <t xml:space="preserve"> SOCIAL WELFARE FOR SENIOR   CITIZENS SUB-PROGRAM</t>
  </si>
  <si>
    <t>3.  Social Pension for Indigent Senior Citizens</t>
  </si>
  <si>
    <t>320103100001000</t>
  </si>
  <si>
    <t>4.   IMPLEMENTATION OF R.A. 10868 or THE CENTENARIANS ACT OF 2016</t>
  </si>
  <si>
    <t>320103100002000</t>
  </si>
  <si>
    <t>PROTECTIVE PROGRAMS FOR   INDIVIDUALS AND FAMILIES IN ESPECIALLY DIFFICULT CIRCUMSTANCES SUB-PROGRAM</t>
  </si>
  <si>
    <t>5.  Protective services for individuals and families in especially difficult circumstances</t>
  </si>
  <si>
    <t>320104100001000</t>
  </si>
  <si>
    <t>6.  Assistance to Persons with Disability and Older Persons</t>
  </si>
  <si>
    <t>320104100002000</t>
  </si>
  <si>
    <t xml:space="preserve">  Locally-Funded Projects</t>
  </si>
  <si>
    <t>7.  Comprehensive Project for Street Children, Street Families and IPs, Especially Badjaus</t>
  </si>
  <si>
    <t>320104200001000</t>
  </si>
  <si>
    <t>8.  Reducing Vulnerabilities of Children from Hunger and Malnutritionin ARMM or Bangsamoro Umpungan sa Nutrisyon (BangUN)</t>
  </si>
  <si>
    <t>320104200002000</t>
  </si>
  <si>
    <t>9.  Tax Reform Cash Transfer</t>
  </si>
  <si>
    <t>320104200003000</t>
  </si>
  <si>
    <t>SOCIAL WELFARE FOR DISTRESSED OVERSEAS FILIPINOS AND TRAFFICKED PERSONS SUB-PROGRAM</t>
  </si>
  <si>
    <t>10.   Services to Distressed Overseas Filipinos</t>
  </si>
  <si>
    <t>320105100001000</t>
  </si>
  <si>
    <t>11.  Services for Displaced Person (Deportees)</t>
  </si>
  <si>
    <t>320105100002000</t>
  </si>
  <si>
    <t>12.   Recovery and Reintegration Program for Trafficked Persons</t>
  </si>
  <si>
    <t>320105100003000</t>
  </si>
  <si>
    <t>13.  Program Management and Monitoring</t>
  </si>
  <si>
    <t>320105100004000</t>
  </si>
  <si>
    <t>Sub-total, OO 2</t>
  </si>
  <si>
    <t>OO 3 : Immediate relief and early recovery of disaster victims/ survivors ensured</t>
  </si>
  <si>
    <t>1.   Disaster response and rehabilitation  program</t>
  </si>
  <si>
    <t>330100100001000</t>
  </si>
  <si>
    <t xml:space="preserve">2.   National Resource Operation </t>
  </si>
  <si>
    <t>330100100002000</t>
  </si>
  <si>
    <t>3.   Quick Response Fund</t>
  </si>
  <si>
    <t>330100100003000</t>
  </si>
  <si>
    <t>4.   Purchase of Mobile Community Kitchens</t>
  </si>
  <si>
    <t>5.   Implementation and Monitoring of PAMANA Program Peace and Development</t>
  </si>
  <si>
    <t>330100200001000</t>
  </si>
  <si>
    <t xml:space="preserve">                      Maint. &amp; Other Operating Expenses</t>
  </si>
  <si>
    <t xml:space="preserve">                      Capital Outlay</t>
  </si>
  <si>
    <t xml:space="preserve"> </t>
  </si>
  <si>
    <t xml:space="preserve"> 6.    Implementation and Monitoring of PAMANA Program DSWD/LGU Led Livelihood</t>
  </si>
  <si>
    <t>330100200002000</t>
  </si>
  <si>
    <t>Implementation of Various Programs/Projects for LGUs</t>
  </si>
  <si>
    <t>Sub-total, OO 3</t>
  </si>
  <si>
    <t>OO 4 : Continuing compliance of Social Welfare and Development Agencies (SWDAs) to standards in the delivery of social welfare services ensured</t>
  </si>
  <si>
    <t>SOCIAL WELFARE AND DEVELOPMENT AGENCIES REGULATORY PROGRAM</t>
  </si>
  <si>
    <t>1.  Standards-setting, licensing, accreditation and monitoring services</t>
  </si>
  <si>
    <t>340100100001000</t>
  </si>
  <si>
    <t>Sub-total, OO 4</t>
  </si>
  <si>
    <t>OO 5 : Delivery of Social Welfare and Development (SWD) programs by LGUs through Local Social Welfare and Development Offices (LSWDOs) improved</t>
  </si>
  <si>
    <t>SOCIAL WELFARE AND DEVELOPMENT TECHNICAL ASSISTANCE AND RESOURCE AUGMENTATION PROGRAM</t>
  </si>
  <si>
    <t>1.  Provision of technical/advisory assistance and related services</t>
  </si>
  <si>
    <t>350100100001000</t>
  </si>
  <si>
    <t>2.  Provision of capability training programs</t>
  </si>
  <si>
    <t>350100100002000</t>
  </si>
  <si>
    <t>Sub-total, OO 5</t>
  </si>
  <si>
    <t>Sub-total,  Operations</t>
  </si>
  <si>
    <t>TOTAL,  PROGRAMS AND ACTIVITIES</t>
  </si>
  <si>
    <t xml:space="preserve">OTHERS </t>
  </si>
  <si>
    <t>Unprogrammed PS (MDP vs. NCA)</t>
  </si>
  <si>
    <t>Variance of MOOE (MDP vs. NCA)</t>
  </si>
  <si>
    <t>Retirement and Life Insurance Premiums (RLIP)</t>
  </si>
  <si>
    <t>GRAND TOTAL,  PROGRAMS, ACTIVITIES AND OTHERS</t>
  </si>
  <si>
    <t>Prepared by</t>
  </si>
  <si>
    <t>Approved by:</t>
  </si>
  <si>
    <t>(e)</t>
  </si>
  <si>
    <t>PBB</t>
  </si>
  <si>
    <t>Continuing</t>
  </si>
  <si>
    <t>(f)</t>
  </si>
  <si>
    <t>Total  Allocation</t>
  </si>
  <si>
    <t>(1)+(2)=(a)</t>
  </si>
  <si>
    <t>[(e)+(f)]/(a)=(g)</t>
  </si>
  <si>
    <t>(b)+(e)+(f)=(h)</t>
  </si>
  <si>
    <t>(c)-'(e)-(f)=(i)</t>
  </si>
  <si>
    <t>(h)/(a)=(j)</t>
  </si>
  <si>
    <t>(k)</t>
  </si>
  <si>
    <t>(l)</t>
  </si>
  <si>
    <t>(x)+(i)+(k)+(l)=(m)</t>
  </si>
  <si>
    <t>Lapsed/Unutilized</t>
  </si>
  <si>
    <t>(b)/(a)= (d)</t>
  </si>
  <si>
    <t>Certified Correct by</t>
  </si>
  <si>
    <t>% of</t>
  </si>
  <si>
    <t>[(e)+(f)]/(a)= (g)</t>
  </si>
  <si>
    <t>(h)/[(x)+(a)+(k)+(l)]= (n)</t>
  </si>
  <si>
    <t>Field Office - CAR</t>
  </si>
  <si>
    <t>Regular MDS Account No. 2022-9018-35</t>
  </si>
  <si>
    <t>OLIVE B. LABUTEN</t>
  </si>
  <si>
    <t>AO III</t>
  </si>
  <si>
    <t>WILBOURN B. BACOLONG</t>
  </si>
  <si>
    <t>Accountant III</t>
  </si>
  <si>
    <t>LEO L. QUINTILLA</t>
  </si>
  <si>
    <t>OIC- Regional Director</t>
  </si>
  <si>
    <t>200000200001000</t>
  </si>
  <si>
    <t>Regular MDS Account No.2022-9018-35</t>
  </si>
  <si>
    <t>3. Kalahi-CIDSS-Kapangyarihan at Kaunlaran sa Barangay</t>
  </si>
  <si>
    <t>310100200002000</t>
  </si>
  <si>
    <t>FOR THE REGIONAL DIRECTOR</t>
  </si>
  <si>
    <t>ENRIQUE H. GASCON JR.</t>
  </si>
  <si>
    <t>ARD for Administration</t>
  </si>
  <si>
    <t xml:space="preserve">                </t>
  </si>
  <si>
    <t>For the month ended January 31, 2021</t>
  </si>
  <si>
    <t>For the month ended February 28, 2021</t>
  </si>
  <si>
    <t>For the month ended March 31, 2021</t>
  </si>
  <si>
    <t>For the quarter ended March 31, 2020</t>
  </si>
  <si>
    <t>January</t>
  </si>
  <si>
    <t>February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</si>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</sst>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3" fillId="0" borderId="0"/>
  </cellStyleXfs>
  <cellXfs count="288">
    <xf numFmtId="0" fontId="0" fillId="0" borderId="0" xfId="0"/>
    <xf numFmtId="43" fontId="2" fillId="0" borderId="0" xfId="1" applyFont="1" applyFill="1"/>
    <xf numFmtId="43" fontId="2" fillId="0" borderId="3" xfId="1" applyFont="1" applyFill="1" applyBorder="1" applyAlignment="1">
      <alignment wrapText="1"/>
    </xf>
    <xf numFmtId="43" fontId="2" fillId="0" borderId="10" xfId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3" fontId="2" fillId="0" borderId="4" xfId="1" applyFont="1" applyFill="1" applyBorder="1" applyAlignment="1">
      <alignment horizontal="center" wrapText="1"/>
    </xf>
    <xf numFmtId="43" fontId="3" fillId="0" borderId="4" xfId="1" applyFont="1" applyFill="1" applyBorder="1"/>
    <xf numFmtId="43" fontId="2" fillId="0" borderId="4" xfId="1" applyFont="1" applyFill="1" applyBorder="1"/>
    <xf numFmtId="43" fontId="4" fillId="0" borderId="4" xfId="1" applyFont="1" applyFill="1" applyBorder="1"/>
    <xf numFmtId="43" fontId="5" fillId="0" borderId="4" xfId="1" applyFont="1" applyFill="1" applyBorder="1"/>
    <xf numFmtId="0" fontId="6" fillId="0" borderId="0" xfId="0" applyFont="1" applyFill="1" applyAlignment="1"/>
    <xf numFmtId="0" fontId="6" fillId="0" borderId="4" xfId="0" applyFont="1" applyFill="1" applyBorder="1" applyAlignment="1"/>
    <xf numFmtId="43" fontId="3" fillId="0" borderId="4" xfId="0" applyNumberFormat="1" applyFont="1" applyFill="1" applyBorder="1"/>
    <xf numFmtId="43" fontId="3" fillId="0" borderId="0" xfId="1" applyFont="1" applyFill="1"/>
    <xf numFmtId="43" fontId="2" fillId="0" borderId="0" xfId="1" applyFont="1" applyFill="1" applyProtection="1"/>
    <xf numFmtId="43" fontId="2" fillId="0" borderId="3" xfId="1" applyFont="1" applyFill="1" applyBorder="1" applyAlignment="1" applyProtection="1">
      <alignment wrapText="1"/>
    </xf>
    <xf numFmtId="43" fontId="2" fillId="0" borderId="10" xfId="1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43" fontId="3" fillId="0" borderId="4" xfId="1" applyFont="1" applyFill="1" applyBorder="1" applyProtection="1"/>
    <xf numFmtId="43" fontId="2" fillId="0" borderId="4" xfId="1" applyFont="1" applyFill="1" applyBorder="1" applyProtection="1"/>
    <xf numFmtId="43" fontId="3" fillId="0" borderId="4" xfId="1" applyFont="1" applyFill="1" applyBorder="1" applyProtection="1">
      <protection locked="0"/>
    </xf>
    <xf numFmtId="43" fontId="3" fillId="0" borderId="4" xfId="0" applyNumberFormat="1" applyFont="1" applyFill="1" applyBorder="1" applyProtection="1"/>
    <xf numFmtId="43" fontId="3" fillId="0" borderId="0" xfId="1" applyFont="1" applyFill="1" applyProtection="1"/>
    <xf numFmtId="0" fontId="3" fillId="0" borderId="0" xfId="0" applyFont="1" applyFill="1" applyAlignment="1"/>
    <xf numFmtId="0" fontId="2" fillId="0" borderId="0" xfId="0" applyFont="1" applyFill="1"/>
    <xf numFmtId="0" fontId="8" fillId="0" borderId="0" xfId="0" applyFont="1" applyFill="1" applyAlignment="1">
      <alignment horizontal="center"/>
    </xf>
    <xf numFmtId="10" fontId="2" fillId="0" borderId="0" xfId="2" applyNumberFormat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10" fontId="2" fillId="0" borderId="0" xfId="2" applyNumberFormat="1" applyFont="1" applyFill="1" applyAlignment="1">
      <alignment horizontal="center" vertical="center"/>
    </xf>
    <xf numFmtId="10" fontId="2" fillId="0" borderId="0" xfId="2" applyNumberFormat="1" applyFont="1" applyFill="1"/>
    <xf numFmtId="0" fontId="2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0" fontId="2" fillId="0" borderId="3" xfId="2" applyNumberFormat="1" applyFont="1" applyFill="1" applyBorder="1" applyAlignment="1">
      <alignment horizontal="center" wrapText="1"/>
    </xf>
    <xf numFmtId="10" fontId="2" fillId="0" borderId="5" xfId="2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0" fontId="2" fillId="0" borderId="10" xfId="2" applyNumberFormat="1" applyFont="1" applyFill="1" applyBorder="1" applyAlignment="1">
      <alignment horizontal="center" wrapText="1"/>
    </xf>
    <xf numFmtId="10" fontId="2" fillId="0" borderId="11" xfId="2" applyNumberFormat="1" applyFont="1" applyFill="1" applyBorder="1" applyAlignment="1">
      <alignment horizontal="center" wrapText="1"/>
    </xf>
    <xf numFmtId="10" fontId="2" fillId="0" borderId="10" xfId="2" applyNumberFormat="1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6" fillId="0" borderId="7" xfId="0" applyFont="1" applyFill="1" applyBorder="1" applyAlignment="1">
      <alignment horizontal="center" wrapText="1"/>
    </xf>
    <xf numFmtId="43" fontId="3" fillId="0" borderId="4" xfId="1" applyFont="1" applyFill="1" applyBorder="1" applyAlignment="1">
      <alignment horizontal="center"/>
    </xf>
    <xf numFmtId="0" fontId="2" fillId="0" borderId="6" xfId="0" applyFont="1" applyFill="1" applyBorder="1"/>
    <xf numFmtId="0" fontId="8" fillId="0" borderId="7" xfId="0" applyFont="1" applyFill="1" applyBorder="1" applyAlignment="1">
      <alignment horizontal="center"/>
    </xf>
    <xf numFmtId="10" fontId="3" fillId="0" borderId="4" xfId="2" applyNumberFormat="1" applyFont="1" applyFill="1" applyBorder="1" applyAlignment="1">
      <alignment horizontal="center"/>
    </xf>
    <xf numFmtId="0" fontId="3" fillId="0" borderId="4" xfId="0" applyFont="1" applyFill="1" applyBorder="1"/>
    <xf numFmtId="10" fontId="3" fillId="0" borderId="4" xfId="2" applyNumberFormat="1" applyFont="1" applyFill="1" applyBorder="1" applyAlignment="1">
      <alignment horizontal="center" vertical="center"/>
    </xf>
    <xf numFmtId="0" fontId="3" fillId="0" borderId="0" xfId="0" applyFont="1" applyFill="1"/>
    <xf numFmtId="10" fontId="3" fillId="0" borderId="4" xfId="2" applyNumberFormat="1" applyFont="1" applyFill="1" applyBorder="1"/>
    <xf numFmtId="0" fontId="2" fillId="0" borderId="6" xfId="0" applyFont="1" applyFill="1" applyBorder="1" applyAlignment="1">
      <alignment horizontal="left" wrapText="1" indent="2"/>
    </xf>
    <xf numFmtId="43" fontId="2" fillId="0" borderId="4" xfId="1" applyFont="1" applyFill="1" applyBorder="1" applyAlignment="1"/>
    <xf numFmtId="10" fontId="2" fillId="0" borderId="4" xfId="2" applyNumberFormat="1" applyFont="1" applyFill="1" applyBorder="1" applyAlignment="1">
      <alignment horizontal="center"/>
    </xf>
    <xf numFmtId="0" fontId="2" fillId="0" borderId="0" xfId="0" applyFont="1" applyFill="1" applyAlignment="1"/>
    <xf numFmtId="43" fontId="2" fillId="0" borderId="4" xfId="0" applyNumberFormat="1" applyFont="1" applyFill="1" applyBorder="1" applyAlignment="1"/>
    <xf numFmtId="0" fontId="4" fillId="0" borderId="6" xfId="0" applyFont="1" applyFill="1" applyBorder="1"/>
    <xf numFmtId="10" fontId="4" fillId="0" borderId="4" xfId="2" applyNumberFormat="1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10" fontId="4" fillId="0" borderId="4" xfId="2" applyNumberFormat="1" applyFont="1" applyFill="1" applyBorder="1" applyAlignment="1">
      <alignment horizontal="center" vertical="center"/>
    </xf>
    <xf numFmtId="0" fontId="4" fillId="0" borderId="0" xfId="0" applyFont="1" applyFill="1"/>
    <xf numFmtId="43" fontId="5" fillId="0" borderId="4" xfId="0" applyNumberFormat="1" applyFont="1" applyFill="1" applyBorder="1" applyAlignment="1"/>
    <xf numFmtId="10" fontId="5" fillId="0" borderId="4" xfId="2" applyNumberFormat="1" applyFont="1" applyFill="1" applyBorder="1" applyAlignment="1">
      <alignment horizontal="center"/>
    </xf>
    <xf numFmtId="0" fontId="4" fillId="0" borderId="4" xfId="0" applyFont="1" applyFill="1" applyBorder="1"/>
    <xf numFmtId="0" fontId="3" fillId="0" borderId="6" xfId="0" applyFont="1" applyFill="1" applyBorder="1"/>
    <xf numFmtId="0" fontId="6" fillId="0" borderId="7" xfId="0" applyFont="1" applyFill="1" applyBorder="1" applyAlignment="1">
      <alignment horizontal="center"/>
    </xf>
    <xf numFmtId="10" fontId="4" fillId="0" borderId="4" xfId="2" applyNumberFormat="1" applyFont="1" applyFill="1" applyBorder="1"/>
    <xf numFmtId="0" fontId="2" fillId="0" borderId="6" xfId="0" applyFont="1" applyFill="1" applyBorder="1" applyAlignment="1">
      <alignment horizontal="left" indent="2"/>
    </xf>
    <xf numFmtId="10" fontId="2" fillId="0" borderId="4" xfId="2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wrapText="1" indent="3"/>
    </xf>
    <xf numFmtId="43" fontId="2" fillId="0" borderId="4" xfId="1" applyFont="1" applyFill="1" applyBorder="1" applyAlignment="1">
      <alignment horizontal="center"/>
    </xf>
    <xf numFmtId="0" fontId="2" fillId="0" borderId="6" xfId="0" applyFont="1" applyFill="1" applyBorder="1" applyAlignment="1">
      <alignment wrapText="1"/>
    </xf>
    <xf numFmtId="0" fontId="8" fillId="0" borderId="7" xfId="0" quotePrefix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 indent="3"/>
    </xf>
    <xf numFmtId="0" fontId="3" fillId="0" borderId="6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43" fontId="3" fillId="0" borderId="0" xfId="0" applyNumberFormat="1" applyFont="1" applyFill="1"/>
    <xf numFmtId="10" fontId="3" fillId="0" borderId="0" xfId="2" applyNumberFormat="1" applyFont="1" applyFill="1" applyAlignment="1">
      <alignment horizontal="center"/>
    </xf>
    <xf numFmtId="43" fontId="3" fillId="0" borderId="0" xfId="1" applyFont="1" applyFill="1" applyAlignment="1">
      <alignment horizontal="center"/>
    </xf>
    <xf numFmtId="10" fontId="3" fillId="0" borderId="0" xfId="2" applyNumberFormat="1" applyFont="1" applyFill="1" applyAlignment="1">
      <alignment horizontal="center" vertical="center"/>
    </xf>
    <xf numFmtId="10" fontId="3" fillId="0" borderId="0" xfId="2" applyNumberFormat="1" applyFont="1" applyFill="1"/>
    <xf numFmtId="0" fontId="3" fillId="0" borderId="0" xfId="0" applyFont="1" applyFill="1" applyAlignment="1">
      <alignment horizontal="left"/>
    </xf>
    <xf numFmtId="43" fontId="3" fillId="0" borderId="0" xfId="1" applyFont="1" applyFill="1" applyAlignment="1">
      <alignment horizontal="left"/>
    </xf>
    <xf numFmtId="43" fontId="2" fillId="0" borderId="0" xfId="1" applyFont="1" applyFill="1" applyAlignment="1">
      <alignment horizontal="left"/>
    </xf>
    <xf numFmtId="43" fontId="4" fillId="0" borderId="4" xfId="1" applyFont="1" applyFill="1" applyBorder="1" applyProtection="1">
      <protection locked="0"/>
    </xf>
    <xf numFmtId="0" fontId="2" fillId="0" borderId="0" xfId="0" applyFont="1" applyFill="1" applyProtection="1"/>
    <xf numFmtId="10" fontId="2" fillId="0" borderId="0" xfId="2" applyNumberFormat="1" applyFont="1" applyFill="1" applyAlignment="1" applyProtection="1">
      <alignment horizontal="center"/>
    </xf>
    <xf numFmtId="0" fontId="2" fillId="0" borderId="0" xfId="0" applyFont="1" applyFill="1" applyProtection="1">
      <protection locked="0"/>
    </xf>
    <xf numFmtId="10" fontId="2" fillId="0" borderId="0" xfId="2" applyNumberFormat="1" applyFont="1" applyFill="1" applyAlignment="1" applyProtection="1">
      <alignment horizontal="center" vertical="center"/>
    </xf>
    <xf numFmtId="10" fontId="2" fillId="0" borderId="0" xfId="2" applyNumberFormat="1" applyFont="1" applyFill="1" applyProtection="1"/>
    <xf numFmtId="0" fontId="2" fillId="0" borderId="1" xfId="0" applyFont="1" applyFill="1" applyBorder="1" applyAlignment="1" applyProtection="1">
      <alignment wrapText="1"/>
    </xf>
    <xf numFmtId="0" fontId="2" fillId="0" borderId="3" xfId="0" applyFont="1" applyFill="1" applyBorder="1" applyAlignment="1" applyProtection="1">
      <alignment wrapText="1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</xf>
    <xf numFmtId="10" fontId="2" fillId="0" borderId="3" xfId="2" applyNumberFormat="1" applyFont="1" applyFill="1" applyBorder="1" applyAlignment="1" applyProtection="1">
      <alignment horizontal="center" wrapText="1"/>
    </xf>
    <xf numFmtId="0" fontId="2" fillId="0" borderId="6" xfId="0" applyFont="1" applyFill="1" applyBorder="1" applyProtection="1"/>
    <xf numFmtId="10" fontId="3" fillId="0" borderId="4" xfId="2" applyNumberFormat="1" applyFont="1" applyFill="1" applyBorder="1" applyAlignment="1" applyProtection="1">
      <alignment horizontal="center"/>
    </xf>
    <xf numFmtId="0" fontId="3" fillId="0" borderId="4" xfId="0" applyFont="1" applyFill="1" applyBorder="1" applyProtection="1"/>
    <xf numFmtId="10" fontId="3" fillId="0" borderId="4" xfId="2" applyNumberFormat="1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10" fontId="3" fillId="0" borderId="4" xfId="2" applyNumberFormat="1" applyFont="1" applyFill="1" applyBorder="1" applyProtection="1"/>
    <xf numFmtId="0" fontId="2" fillId="0" borderId="6" xfId="0" applyFont="1" applyFill="1" applyBorder="1" applyAlignment="1" applyProtection="1">
      <alignment horizontal="left" wrapText="1" indent="2"/>
    </xf>
    <xf numFmtId="43" fontId="2" fillId="0" borderId="4" xfId="1" applyFont="1" applyFill="1" applyBorder="1" applyAlignment="1" applyProtection="1"/>
    <xf numFmtId="10" fontId="2" fillId="0" borderId="4" xfId="2" applyNumberFormat="1" applyFont="1" applyFill="1" applyBorder="1" applyAlignment="1" applyProtection="1">
      <alignment horizontal="center"/>
    </xf>
    <xf numFmtId="43" fontId="2" fillId="0" borderId="4" xfId="1" applyFont="1" applyFill="1" applyBorder="1" applyAlignment="1" applyProtection="1">
      <protection locked="0"/>
    </xf>
    <xf numFmtId="0" fontId="2" fillId="0" borderId="0" xfId="0" applyFont="1" applyFill="1" applyAlignment="1" applyProtection="1"/>
    <xf numFmtId="43" fontId="2" fillId="0" borderId="4" xfId="0" applyNumberFormat="1" applyFont="1" applyFill="1" applyBorder="1" applyAlignment="1" applyProtection="1"/>
    <xf numFmtId="0" fontId="4" fillId="0" borderId="6" xfId="0" applyFont="1" applyFill="1" applyBorder="1" applyProtection="1"/>
    <xf numFmtId="10" fontId="4" fillId="0" borderId="4" xfId="2" applyNumberFormat="1" applyFont="1" applyFill="1" applyBorder="1" applyAlignment="1" applyProtection="1">
      <alignment horizontal="center"/>
      <protection locked="0"/>
    </xf>
    <xf numFmtId="10" fontId="4" fillId="0" borderId="4" xfId="2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43" fontId="5" fillId="0" borderId="4" xfId="0" applyNumberFormat="1" applyFont="1" applyFill="1" applyBorder="1" applyAlignment="1" applyProtection="1">
      <protection locked="0"/>
    </xf>
    <xf numFmtId="10" fontId="5" fillId="0" borderId="4" xfId="2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3" fillId="0" borderId="6" xfId="0" applyFont="1" applyFill="1" applyBorder="1" applyProtection="1"/>
    <xf numFmtId="10" fontId="3" fillId="0" borderId="4" xfId="2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10" fontId="3" fillId="0" borderId="4" xfId="2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Protection="1">
      <protection locked="0"/>
    </xf>
    <xf numFmtId="10" fontId="3" fillId="0" borderId="4" xfId="2" applyNumberFormat="1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left" indent="2"/>
    </xf>
    <xf numFmtId="10" fontId="2" fillId="0" borderId="4" xfId="2" applyNumberFormat="1" applyFont="1" applyFill="1" applyBorder="1" applyAlignment="1" applyProtection="1">
      <alignment horizontal="center"/>
      <protection locked="0"/>
    </xf>
    <xf numFmtId="43" fontId="2" fillId="0" borderId="4" xfId="1" applyFont="1" applyFill="1" applyBorder="1" applyProtection="1">
      <protection locked="0"/>
    </xf>
    <xf numFmtId="10" fontId="2" fillId="0" borderId="4" xfId="2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left" wrapText="1" indent="3"/>
    </xf>
    <xf numFmtId="0" fontId="2" fillId="0" borderId="6" xfId="0" applyFont="1" applyFill="1" applyBorder="1" applyAlignment="1" applyProtection="1">
      <alignment wrapText="1"/>
    </xf>
    <xf numFmtId="0" fontId="2" fillId="0" borderId="6" xfId="0" applyFont="1" applyFill="1" applyBorder="1" applyAlignment="1" applyProtection="1">
      <alignment horizontal="left" indent="3"/>
    </xf>
    <xf numFmtId="0" fontId="3" fillId="0" borderId="6" xfId="0" applyFont="1" applyFill="1" applyBorder="1" applyAlignment="1" applyProtection="1">
      <alignment wrapText="1"/>
    </xf>
    <xf numFmtId="43" fontId="2" fillId="0" borderId="4" xfId="0" applyNumberFormat="1" applyFont="1" applyFill="1" applyBorder="1" applyAlignment="1" applyProtection="1">
      <protection locked="0"/>
    </xf>
    <xf numFmtId="43" fontId="3" fillId="0" borderId="0" xfId="0" applyNumberFormat="1" applyFont="1" applyFill="1" applyProtection="1"/>
    <xf numFmtId="10" fontId="3" fillId="0" borderId="0" xfId="2" applyNumberFormat="1" applyFont="1" applyFill="1" applyAlignment="1" applyProtection="1">
      <alignment horizontal="center"/>
    </xf>
    <xf numFmtId="10" fontId="3" fillId="0" borderId="0" xfId="2" applyNumberFormat="1" applyFont="1" applyFill="1" applyAlignment="1" applyProtection="1">
      <alignment horizontal="center" vertical="center"/>
    </xf>
    <xf numFmtId="10" fontId="3" fillId="0" borderId="0" xfId="2" applyNumberFormat="1" applyFont="1" applyFill="1" applyProtection="1"/>
    <xf numFmtId="0" fontId="8" fillId="0" borderId="0" xfId="0" applyFont="1" applyFill="1" applyAlignment="1"/>
    <xf numFmtId="0" fontId="8" fillId="0" borderId="2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7" xfId="0" applyFont="1" applyFill="1" applyBorder="1" applyAlignment="1"/>
    <xf numFmtId="0" fontId="4" fillId="0" borderId="7" xfId="0" applyFont="1" applyFill="1" applyBorder="1" applyAlignment="1"/>
    <xf numFmtId="0" fontId="6" fillId="0" borderId="7" xfId="0" applyFont="1" applyFill="1" applyBorder="1" applyAlignment="1"/>
    <xf numFmtId="0" fontId="2" fillId="0" borderId="7" xfId="0" applyFont="1" applyFill="1" applyBorder="1" applyAlignment="1"/>
    <xf numFmtId="0" fontId="8" fillId="0" borderId="7" xfId="0" quotePrefix="1" applyFont="1" applyFill="1" applyBorder="1" applyAlignment="1"/>
    <xf numFmtId="0" fontId="3" fillId="0" borderId="7" xfId="0" applyFont="1" applyFill="1" applyBorder="1" applyAlignment="1"/>
    <xf numFmtId="0" fontId="8" fillId="0" borderId="0" xfId="0" applyFont="1" applyFill="1" applyAlignment="1" applyProtection="1">
      <alignment horizontal="center"/>
    </xf>
    <xf numFmtId="0" fontId="8" fillId="0" borderId="2" xfId="0" applyFont="1" applyFill="1" applyBorder="1" applyAlignment="1" applyProtection="1">
      <alignment horizontal="center" wrapText="1"/>
    </xf>
    <xf numFmtId="0" fontId="8" fillId="0" borderId="7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8" fillId="0" borderId="7" xfId="0" quotePrefix="1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6" xfId="0" applyFont="1" applyFill="1" applyBorder="1" applyAlignment="1">
      <alignment horizontal="center" wrapText="1"/>
    </xf>
    <xf numFmtId="43" fontId="6" fillId="0" borderId="4" xfId="1" quotePrefix="1" applyFont="1" applyFill="1" applyBorder="1" applyAlignment="1">
      <alignment horizontal="center" wrapText="1"/>
    </xf>
    <xf numFmtId="43" fontId="6" fillId="0" borderId="4" xfId="1" quotePrefix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6" fillId="0" borderId="4" xfId="0" quotePrefix="1" applyFont="1" applyFill="1" applyBorder="1" applyAlignment="1">
      <alignment horizontal="center" wrapText="1"/>
    </xf>
    <xf numFmtId="10" fontId="6" fillId="0" borderId="4" xfId="2" quotePrefix="1" applyNumberFormat="1" applyFont="1" applyFill="1" applyBorder="1" applyAlignment="1">
      <alignment horizontal="center" wrapText="1"/>
    </xf>
    <xf numFmtId="43" fontId="6" fillId="0" borderId="4" xfId="1" applyFont="1" applyFill="1" applyBorder="1" applyAlignment="1">
      <alignment horizontal="center"/>
    </xf>
    <xf numFmtId="10" fontId="6" fillId="0" borderId="4" xfId="2" applyNumberFormat="1" applyFont="1" applyFill="1" applyBorder="1" applyAlignment="1">
      <alignment horizontal="center" wrapText="1"/>
    </xf>
    <xf numFmtId="43" fontId="2" fillId="2" borderId="0" xfId="1" applyFont="1" applyFill="1"/>
    <xf numFmtId="43" fontId="2" fillId="2" borderId="4" xfId="1" applyFont="1" applyFill="1" applyBorder="1" applyAlignment="1">
      <alignment horizontal="center" wrapText="1"/>
    </xf>
    <xf numFmtId="43" fontId="6" fillId="2" borderId="4" xfId="1" quotePrefix="1" applyFont="1" applyFill="1" applyBorder="1" applyAlignment="1">
      <alignment horizontal="center" wrapText="1"/>
    </xf>
    <xf numFmtId="43" fontId="3" fillId="2" borderId="4" xfId="1" applyFont="1" applyFill="1" applyBorder="1"/>
    <xf numFmtId="43" fontId="2" fillId="2" borderId="4" xfId="1" applyFont="1" applyFill="1" applyBorder="1" applyAlignment="1"/>
    <xf numFmtId="43" fontId="4" fillId="2" borderId="4" xfId="1" applyFont="1" applyFill="1" applyBorder="1"/>
    <xf numFmtId="43" fontId="2" fillId="2" borderId="4" xfId="1" applyFont="1" applyFill="1" applyBorder="1"/>
    <xf numFmtId="43" fontId="3" fillId="2" borderId="4" xfId="0" applyNumberFormat="1" applyFont="1" applyFill="1" applyBorder="1"/>
    <xf numFmtId="43" fontId="3" fillId="2" borderId="0" xfId="1" applyFont="1" applyFill="1"/>
    <xf numFmtId="0" fontId="2" fillId="2" borderId="0" xfId="0" applyFont="1" applyFill="1"/>
    <xf numFmtId="10" fontId="2" fillId="2" borderId="0" xfId="2" applyNumberFormat="1" applyFont="1" applyFill="1" applyAlignment="1">
      <alignment horizontal="center"/>
    </xf>
    <xf numFmtId="43" fontId="2" fillId="2" borderId="0" xfId="1" applyFont="1" applyFill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10" fontId="2" fillId="2" borderId="3" xfId="2" applyNumberFormat="1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10" fontId="2" fillId="2" borderId="10" xfId="2" applyNumberFormat="1" applyFont="1" applyFill="1" applyBorder="1" applyAlignment="1">
      <alignment horizontal="center" wrapText="1"/>
    </xf>
    <xf numFmtId="43" fontId="2" fillId="2" borderId="10" xfId="1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4" xfId="0" quotePrefix="1" applyFont="1" applyFill="1" applyBorder="1" applyAlignment="1">
      <alignment horizontal="center" wrapText="1"/>
    </xf>
    <xf numFmtId="10" fontId="6" fillId="2" borderId="4" xfId="2" quotePrefix="1" applyNumberFormat="1" applyFont="1" applyFill="1" applyBorder="1" applyAlignment="1">
      <alignment horizontal="center" wrapText="1"/>
    </xf>
    <xf numFmtId="10" fontId="3" fillId="2" borderId="4" xfId="2" applyNumberFormat="1" applyFont="1" applyFill="1" applyBorder="1" applyAlignment="1">
      <alignment horizontal="center"/>
    </xf>
    <xf numFmtId="43" fontId="3" fillId="2" borderId="4" xfId="1" applyFont="1" applyFill="1" applyBorder="1" applyAlignment="1">
      <alignment horizontal="center"/>
    </xf>
    <xf numFmtId="0" fontId="3" fillId="2" borderId="4" xfId="0" applyFont="1" applyFill="1" applyBorder="1"/>
    <xf numFmtId="10" fontId="2" fillId="2" borderId="4" xfId="2" applyNumberFormat="1" applyFont="1" applyFill="1" applyBorder="1" applyAlignment="1">
      <alignment horizontal="center"/>
    </xf>
    <xf numFmtId="10" fontId="4" fillId="2" borderId="4" xfId="2" applyNumberFormat="1" applyFont="1" applyFill="1" applyBorder="1" applyAlignment="1">
      <alignment horizontal="center"/>
    </xf>
    <xf numFmtId="43" fontId="4" fillId="2" borderId="4" xfId="1" applyFont="1" applyFill="1" applyBorder="1" applyAlignment="1">
      <alignment horizontal="center"/>
    </xf>
    <xf numFmtId="43" fontId="4" fillId="2" borderId="4" xfId="0" applyNumberFormat="1" applyFont="1" applyFill="1" applyBorder="1"/>
    <xf numFmtId="0" fontId="4" fillId="2" borderId="4" xfId="0" applyFont="1" applyFill="1" applyBorder="1"/>
    <xf numFmtId="43" fontId="2" fillId="2" borderId="4" xfId="1" applyFont="1" applyFill="1" applyBorder="1" applyAlignment="1">
      <alignment horizontal="center"/>
    </xf>
    <xf numFmtId="0" fontId="3" fillId="2" borderId="0" xfId="0" applyFont="1" applyFill="1"/>
    <xf numFmtId="10" fontId="3" fillId="2" borderId="0" xfId="2" applyNumberFormat="1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4" fontId="3" fillId="2" borderId="0" xfId="0" applyNumberFormat="1" applyFont="1" applyFill="1"/>
    <xf numFmtId="43" fontId="3" fillId="2" borderId="0" xfId="0" applyNumberFormat="1" applyFont="1" applyFill="1"/>
    <xf numFmtId="0" fontId="11" fillId="0" borderId="6" xfId="0" applyFont="1" applyFill="1" applyBorder="1"/>
    <xf numFmtId="0" fontId="12" fillId="0" borderId="7" xfId="0" applyFont="1" applyFill="1" applyBorder="1" applyAlignment="1">
      <alignment horizontal="center"/>
    </xf>
    <xf numFmtId="43" fontId="11" fillId="0" borderId="4" xfId="1" applyFont="1" applyFill="1" applyBorder="1"/>
    <xf numFmtId="43" fontId="11" fillId="2" borderId="4" xfId="1" applyFont="1" applyFill="1" applyBorder="1"/>
    <xf numFmtId="10" fontId="11" fillId="2" borderId="4" xfId="2" applyNumberFormat="1" applyFont="1" applyFill="1" applyBorder="1" applyAlignment="1">
      <alignment horizontal="center"/>
    </xf>
    <xf numFmtId="10" fontId="11" fillId="0" borderId="4" xfId="2" applyNumberFormat="1" applyFont="1" applyFill="1" applyBorder="1" applyAlignment="1">
      <alignment horizontal="center"/>
    </xf>
    <xf numFmtId="10" fontId="11" fillId="0" borderId="4" xfId="2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4" xfId="0" applyFont="1" applyFill="1" applyBorder="1"/>
    <xf numFmtId="10" fontId="11" fillId="0" borderId="4" xfId="2" applyNumberFormat="1" applyFont="1" applyFill="1" applyBorder="1"/>
    <xf numFmtId="4" fontId="15" fillId="2" borderId="4" xfId="4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43" fontId="5" fillId="0" borderId="4" xfId="1" applyFont="1" applyFill="1" applyBorder="1" applyProtection="1">
      <protection locked="0"/>
    </xf>
    <xf numFmtId="10" fontId="5" fillId="0" borderId="4" xfId="2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Protection="1"/>
    <xf numFmtId="0" fontId="5" fillId="0" borderId="4" xfId="0" applyFont="1" applyFill="1" applyBorder="1"/>
    <xf numFmtId="43" fontId="5" fillId="0" borderId="0" xfId="1" applyFont="1" applyFill="1" applyBorder="1" applyProtection="1">
      <protection locked="0"/>
    </xf>
    <xf numFmtId="43" fontId="5" fillId="0" borderId="0" xfId="0" applyNumberFormat="1" applyFont="1" applyFill="1" applyBorder="1" applyAlignment="1" applyProtection="1">
      <protection locked="0"/>
    </xf>
    <xf numFmtId="10" fontId="5" fillId="0" borderId="0" xfId="2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/>
    <xf numFmtId="43" fontId="5" fillId="0" borderId="0" xfId="1" applyFont="1" applyFill="1" applyBorder="1"/>
    <xf numFmtId="0" fontId="5" fillId="0" borderId="0" xfId="0" applyFont="1" applyFill="1" applyBorder="1"/>
    <xf numFmtId="43" fontId="4" fillId="0" borderId="0" xfId="1" applyFont="1" applyFill="1" applyBorder="1" applyProtection="1">
      <protection locked="0"/>
    </xf>
    <xf numFmtId="0" fontId="4" fillId="0" borderId="0" xfId="0" applyFont="1" applyFill="1" applyBorder="1" applyProtection="1"/>
    <xf numFmtId="43" fontId="4" fillId="0" borderId="0" xfId="1" applyFont="1" applyFill="1" applyBorder="1"/>
    <xf numFmtId="0" fontId="4" fillId="0" borderId="0" xfId="0" applyFont="1" applyFill="1" applyBorder="1"/>
    <xf numFmtId="43" fontId="3" fillId="0" borderId="0" xfId="1" applyFont="1" applyFill="1" applyBorder="1" applyProtection="1"/>
    <xf numFmtId="0" fontId="3" fillId="0" borderId="0" xfId="0" applyFont="1" applyFill="1" applyBorder="1" applyProtection="1"/>
    <xf numFmtId="10" fontId="3" fillId="0" borderId="0" xfId="2" applyNumberFormat="1" applyFont="1" applyFill="1" applyBorder="1" applyProtection="1"/>
    <xf numFmtId="43" fontId="3" fillId="0" borderId="0" xfId="1" applyFont="1" applyFill="1" applyBorder="1"/>
    <xf numFmtId="0" fontId="3" fillId="0" borderId="0" xfId="0" applyFont="1" applyFill="1" applyBorder="1"/>
    <xf numFmtId="43" fontId="5" fillId="2" borderId="4" xfId="1" applyFont="1" applyFill="1" applyBorder="1" applyProtection="1">
      <protection locked="0"/>
    </xf>
    <xf numFmtId="10" fontId="5" fillId="2" borderId="4" xfId="2" applyNumberFormat="1" applyFont="1" applyFill="1" applyBorder="1" applyAlignment="1" applyProtection="1">
      <alignment horizontal="center"/>
      <protection locked="0"/>
    </xf>
    <xf numFmtId="43" fontId="5" fillId="2" borderId="4" xfId="1" applyFont="1" applyFill="1" applyBorder="1" applyAlignment="1" applyProtection="1">
      <alignment horizontal="center"/>
      <protection locked="0"/>
    </xf>
    <xf numFmtId="43" fontId="5" fillId="2" borderId="4" xfId="0" applyNumberFormat="1" applyFont="1" applyFill="1" applyBorder="1" applyProtection="1">
      <protection locked="0"/>
    </xf>
    <xf numFmtId="43" fontId="4" fillId="2" borderId="4" xfId="1" applyFont="1" applyFill="1" applyBorder="1" applyProtection="1">
      <protection locked="0"/>
    </xf>
    <xf numFmtId="10" fontId="4" fillId="2" borderId="4" xfId="2" applyNumberFormat="1" applyFont="1" applyFill="1" applyBorder="1" applyAlignment="1" applyProtection="1">
      <alignment horizontal="center"/>
      <protection locked="0"/>
    </xf>
    <xf numFmtId="43" fontId="4" fillId="2" borderId="4" xfId="1" applyFont="1" applyFill="1" applyBorder="1" applyAlignment="1" applyProtection="1">
      <alignment horizontal="center"/>
      <protection locked="0"/>
    </xf>
    <xf numFmtId="43" fontId="4" fillId="2" borderId="4" xfId="0" applyNumberFormat="1" applyFont="1" applyFill="1" applyBorder="1" applyProtection="1">
      <protection locked="0"/>
    </xf>
    <xf numFmtId="43" fontId="3" fillId="2" borderId="4" xfId="1" applyFont="1" applyFill="1" applyBorder="1" applyProtection="1"/>
    <xf numFmtId="10" fontId="3" fillId="2" borderId="4" xfId="2" applyNumberFormat="1" applyFont="1" applyFill="1" applyBorder="1" applyAlignment="1" applyProtection="1">
      <alignment horizontal="center"/>
    </xf>
    <xf numFmtId="43" fontId="3" fillId="2" borderId="4" xfId="1" applyFont="1" applyFill="1" applyBorder="1" applyAlignment="1" applyProtection="1">
      <alignment horizontal="center"/>
    </xf>
    <xf numFmtId="0" fontId="3" fillId="2" borderId="4" xfId="0" applyFont="1" applyFill="1" applyBorder="1" applyProtection="1"/>
    <xf numFmtId="43" fontId="2" fillId="0" borderId="0" xfId="0" applyNumberFormat="1" applyFont="1" applyFill="1"/>
    <xf numFmtId="0" fontId="2" fillId="2" borderId="0" xfId="0" applyFont="1" applyFill="1" applyProtection="1"/>
    <xf numFmtId="10" fontId="2" fillId="2" borderId="0" xfId="2" applyNumberFormat="1" applyFont="1" applyFill="1" applyAlignment="1" applyProtection="1">
      <alignment horizontal="center"/>
    </xf>
    <xf numFmtId="43" fontId="2" fillId="2" borderId="0" xfId="1" applyFont="1" applyFill="1" applyAlignment="1" applyProtection="1">
      <alignment horizontal="center"/>
    </xf>
    <xf numFmtId="43" fontId="2" fillId="2" borderId="0" xfId="1" applyFont="1" applyFill="1" applyProtection="1"/>
    <xf numFmtId="0" fontId="2" fillId="2" borderId="3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wrapText="1"/>
    </xf>
    <xf numFmtId="43" fontId="2" fillId="2" borderId="4" xfId="1" applyFont="1" applyFill="1" applyBorder="1" applyAlignment="1" applyProtection="1"/>
    <xf numFmtId="10" fontId="2" fillId="2" borderId="4" xfId="2" applyNumberFormat="1" applyFont="1" applyFill="1" applyBorder="1" applyAlignment="1" applyProtection="1">
      <alignment horizontal="center"/>
    </xf>
    <xf numFmtId="43" fontId="3" fillId="2" borderId="4" xfId="1" applyFont="1" applyFill="1" applyBorder="1" applyProtection="1">
      <protection locked="0"/>
    </xf>
    <xf numFmtId="10" fontId="3" fillId="2" borderId="4" xfId="2" applyNumberFormat="1" applyFont="1" applyFill="1" applyBorder="1" applyAlignment="1" applyProtection="1">
      <alignment horizontal="center"/>
      <protection locked="0"/>
    </xf>
    <xf numFmtId="43" fontId="3" fillId="2" borderId="4" xfId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43" fontId="2" fillId="2" borderId="4" xfId="1" applyFont="1" applyFill="1" applyBorder="1" applyProtection="1"/>
    <xf numFmtId="43" fontId="3" fillId="2" borderId="4" xfId="0" applyNumberFormat="1" applyFont="1" applyFill="1" applyBorder="1" applyProtection="1">
      <protection locked="0"/>
    </xf>
    <xf numFmtId="43" fontId="2" fillId="2" borderId="4" xfId="1" applyFont="1" applyFill="1" applyBorder="1" applyAlignment="1" applyProtection="1">
      <alignment horizontal="center"/>
    </xf>
    <xf numFmtId="0" fontId="3" fillId="2" borderId="0" xfId="0" applyFont="1" applyFill="1" applyProtection="1"/>
    <xf numFmtId="10" fontId="3" fillId="2" borderId="0" xfId="2" applyNumberFormat="1" applyFont="1" applyFill="1" applyAlignment="1" applyProtection="1">
      <alignment horizontal="center"/>
    </xf>
    <xf numFmtId="43" fontId="3" fillId="2" borderId="0" xfId="1" applyFont="1" applyFill="1" applyAlignment="1" applyProtection="1">
      <alignment horizontal="center"/>
    </xf>
    <xf numFmtId="0" fontId="17" fillId="0" borderId="0" xfId="0" applyFont="1" applyFill="1"/>
    <xf numFmtId="0" fontId="16" fillId="0" borderId="0" xfId="0" applyFont="1" applyFill="1"/>
    <xf numFmtId="10" fontId="17" fillId="0" borderId="0" xfId="2" applyNumberFormat="1" applyFont="1" applyFill="1" applyAlignment="1">
      <alignment horizontal="center" vertical="center"/>
    </xf>
    <xf numFmtId="164" fontId="3" fillId="0" borderId="0" xfId="0" applyNumberFormat="1" applyFont="1" applyFill="1"/>
    <xf numFmtId="0" fontId="3" fillId="2" borderId="3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43" fontId="3" fillId="2" borderId="4" xfId="1" applyFont="1" applyFill="1" applyBorder="1" applyAlignment="1"/>
    <xf numFmtId="4" fontId="14" fillId="2" borderId="4" xfId="4" applyNumberFormat="1" applyFont="1" applyFill="1" applyBorder="1" applyAlignment="1">
      <alignment horizontal="right"/>
    </xf>
    <xf numFmtId="4" fontId="18" fillId="2" borderId="4" xfId="4" applyNumberFormat="1" applyFont="1" applyFill="1" applyBorder="1" applyAlignment="1">
      <alignment horizontal="right"/>
    </xf>
    <xf numFmtId="164" fontId="3" fillId="2" borderId="0" xfId="0" applyNumberFormat="1" applyFont="1" applyFill="1"/>
    <xf numFmtId="0" fontId="2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43" fontId="2" fillId="0" borderId="4" xfId="1" applyFont="1" applyFill="1" applyBorder="1" applyAlignment="1">
      <alignment vertical="center"/>
    </xf>
    <xf numFmtId="43" fontId="2" fillId="2" borderId="4" xfId="1" applyFont="1" applyFill="1" applyBorder="1" applyAlignment="1">
      <alignment vertical="center"/>
    </xf>
    <xf numFmtId="43" fontId="3" fillId="2" borderId="4" xfId="1" applyFont="1" applyFill="1" applyBorder="1" applyAlignment="1">
      <alignment vertical="center"/>
    </xf>
    <xf numFmtId="10" fontId="2" fillId="2" borderId="4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3" fontId="2" fillId="0" borderId="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sh\Desktop\CASH%20POSITION%20Aug-Oct2\NOVEMBER_%20disbursement%20control%204th%20Quarter%20of%20CY%202009%2011.10.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OF\CY%202015%20BTR\DSWD%20Ac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H%20POSITION%20REPORT\2009\CASH%20POSITION%20Aug-Oct2\OCTOBER_%20disbursement%20control%204th%20Quarter%20of%20CY%202009%2011.7.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Y%202018%20CASH%20POSITION\August%20'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po (2)"/>
      <sheetName val="MDS"/>
      <sheetName val="List"/>
      <sheetName val="Program"/>
      <sheetName val="CumTotal"/>
      <sheetName val="NCA_NTA"/>
      <sheetName val="Sheet2"/>
      <sheetName val="Sheet1"/>
      <sheetName val="Cashpo"/>
      <sheetName val="oct"/>
      <sheetName val="Summary"/>
      <sheetName val="Downloaded List"/>
      <sheetName val="Downloads per FO"/>
      <sheetName val="Cashpo_(2)"/>
      <sheetName val="Downloaded_List"/>
      <sheetName val="Downloads_per_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SWD Exp"/>
      <sheetName val="Summary"/>
      <sheetName val="PS Sum"/>
      <sheetName val="MOOE Sum"/>
      <sheetName val="CO Sum"/>
      <sheetName val="DSWD_Exp"/>
      <sheetName val="PS_Sum"/>
      <sheetName val="MOOE_Sum"/>
      <sheetName val="CO_Sum"/>
    </sheetNames>
    <sheetDataSet>
      <sheetData sheetId="0">
        <row r="8">
          <cell r="C8">
            <v>42009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MDS"/>
      <sheetName val="List"/>
      <sheetName val="Program"/>
      <sheetName val="CumTotal"/>
      <sheetName val="NCA_NTA"/>
      <sheetName val="Sheet2"/>
      <sheetName val="Sheet1"/>
      <sheetName val="Cashpo"/>
      <sheetName val="oct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ADADRec"/>
      <sheetName val="PAPcodes.CAUMS"/>
      <sheetName val="STATUS"/>
      <sheetName val="Template (GF)"/>
      <sheetName val="Details"/>
      <sheetName val="NTA.details"/>
      <sheetName val="MDP.NCA"/>
      <sheetName val="F171"/>
      <sheetName val="F102.GOP"/>
      <sheetName val="Trust Accounts"/>
      <sheetName val="Trustbalances"/>
      <sheetName val="LOI"/>
      <sheetName val="Collection"/>
      <sheetName val="ADA"/>
      <sheetName val="Report"/>
      <sheetName val="NTA.report"/>
      <sheetName val="Deno"/>
      <sheetName val="Name differs from bank"/>
      <sheetName val="Sheet2"/>
      <sheetName val="NTA Cancelled"/>
      <sheetName val="Sheet4"/>
      <sheetName val="Buddy"/>
      <sheetName val="CIU"/>
      <sheetName val="Passbooks"/>
    </sheetNames>
    <sheetDataSet>
      <sheetData sheetId="0"/>
      <sheetData sheetId="1"/>
      <sheetData sheetId="2"/>
      <sheetData sheetId="3">
        <row r="210">
          <cell r="F210">
            <v>0</v>
          </cell>
          <cell r="P210">
            <v>0</v>
          </cell>
        </row>
        <row r="211">
          <cell r="F211">
            <v>0</v>
          </cell>
          <cell r="P211">
            <v>0</v>
          </cell>
        </row>
        <row r="212">
          <cell r="F212">
            <v>0</v>
          </cell>
          <cell r="P212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46"/>
  <sheetViews>
    <sheetView tabSelected="1" zoomScaleNormal="100" zoomScaleSheetLayoutView="86" workbookViewId="0">
      <pane xSplit="3" ySplit="9" topLeftCell="D260" activePane="bottomRight" state="frozen"/>
      <selection pane="topRight" activeCell="D1" sqref="D1"/>
      <selection pane="bottomLeft" activeCell="A10" sqref="A10"/>
      <selection pane="bottomRight" activeCell="M351" sqref="M351"/>
    </sheetView>
  </sheetViews>
  <sheetFormatPr defaultRowHeight="15" x14ac:dyDescent="0.25"/>
  <cols>
    <col min="1" max="1" width="36.28515625" style="53" customWidth="1"/>
    <col min="2" max="2" width="14" style="79" bestFit="1" customWidth="1"/>
    <col min="3" max="3" width="19.85546875" style="13" hidden="1" customWidth="1"/>
    <col min="4" max="4" width="15.140625" style="13" customWidth="1"/>
    <col min="5" max="5" width="14.140625" style="170" customWidth="1"/>
    <col min="6" max="6" width="14.85546875" style="53" customWidth="1"/>
    <col min="7" max="7" width="14" style="192" customWidth="1"/>
    <col min="8" max="8" width="15.7109375" style="192" customWidth="1"/>
    <col min="9" max="9" width="8.7109375" style="193" customWidth="1"/>
    <col min="10" max="10" width="11.5703125" style="194" customWidth="1"/>
    <col min="11" max="11" width="15.7109375" style="192" customWidth="1"/>
    <col min="12" max="12" width="9.28515625" style="81" customWidth="1"/>
    <col min="13" max="13" width="14.7109375" style="53" customWidth="1"/>
    <col min="14" max="14" width="16.85546875" style="53" customWidth="1"/>
    <col min="15" max="15" width="9.28515625" style="83" customWidth="1"/>
    <col min="16" max="16" width="14.7109375" style="53" hidden="1" customWidth="1"/>
    <col min="17" max="17" width="16.140625" style="13" customWidth="1"/>
    <col min="18" max="18" width="17.42578125" style="13" customWidth="1"/>
    <col min="19" max="19" width="16" style="53" customWidth="1"/>
    <col min="20" max="20" width="11" style="84" customWidth="1"/>
    <col min="21" max="21" width="9.140625" style="53" customWidth="1"/>
    <col min="22" max="24" width="23.140625" style="13" bestFit="1" customWidth="1"/>
    <col min="25" max="25" width="9.140625" style="53" customWidth="1"/>
    <col min="26" max="28" width="23.140625" style="13" bestFit="1" customWidth="1"/>
    <col min="29" max="16384" width="9.140625" style="53"/>
  </cols>
  <sheetData>
    <row r="1" spans="1:28" s="24" customFormat="1" x14ac:dyDescent="0.25">
      <c r="A1" s="24" t="s">
        <v>0</v>
      </c>
      <c r="B1" s="25"/>
      <c r="C1" s="1"/>
      <c r="D1" s="1"/>
      <c r="E1" s="162"/>
      <c r="G1" s="192"/>
      <c r="H1" s="171"/>
      <c r="I1" s="172"/>
      <c r="J1" s="173"/>
      <c r="K1" s="171"/>
      <c r="L1" s="26"/>
      <c r="O1" s="28"/>
      <c r="Q1" s="1"/>
      <c r="R1" s="1"/>
      <c r="T1" s="29"/>
      <c r="V1" s="1"/>
      <c r="W1" s="1"/>
      <c r="X1" s="1"/>
      <c r="Z1" s="1"/>
      <c r="AA1" s="1"/>
      <c r="AB1" s="1"/>
    </row>
    <row r="2" spans="1:28" s="24" customFormat="1" x14ac:dyDescent="0.25">
      <c r="A2" s="24" t="s">
        <v>150</v>
      </c>
      <c r="B2" s="25"/>
      <c r="C2" s="1"/>
      <c r="D2" s="1"/>
      <c r="E2" s="162"/>
      <c r="G2" s="192"/>
      <c r="H2" s="171"/>
      <c r="I2" s="172"/>
      <c r="J2" s="173"/>
      <c r="K2" s="171"/>
      <c r="L2" s="26"/>
      <c r="O2" s="28"/>
      <c r="Q2" s="1"/>
      <c r="R2" s="1"/>
      <c r="T2" s="29"/>
      <c r="V2" s="1"/>
      <c r="W2" s="1"/>
      <c r="X2" s="1"/>
      <c r="Z2" s="1"/>
      <c r="AA2" s="1"/>
      <c r="AB2" s="1"/>
    </row>
    <row r="3" spans="1:28" s="24" customFormat="1" x14ac:dyDescent="0.25">
      <c r="A3" s="24" t="s">
        <v>1</v>
      </c>
      <c r="B3" s="25"/>
      <c r="C3" s="1"/>
      <c r="D3" s="1"/>
      <c r="E3" s="162"/>
      <c r="G3" s="192"/>
      <c r="H3" s="171"/>
      <c r="I3" s="172"/>
      <c r="J3" s="173"/>
      <c r="K3" s="171"/>
      <c r="L3" s="26"/>
      <c r="O3" s="28"/>
      <c r="Q3" s="1"/>
      <c r="R3" s="1"/>
      <c r="T3" s="29"/>
      <c r="V3" s="1"/>
      <c r="W3" s="1"/>
      <c r="X3" s="1"/>
      <c r="Z3" s="1"/>
      <c r="AA3" s="1"/>
      <c r="AB3" s="1"/>
    </row>
    <row r="4" spans="1:28" s="24" customFormat="1" x14ac:dyDescent="0.25">
      <c r="A4" s="24" t="s">
        <v>151</v>
      </c>
      <c r="B4" s="25"/>
      <c r="C4" s="1"/>
      <c r="D4" s="1"/>
      <c r="E4" s="162"/>
      <c r="G4" s="192"/>
      <c r="H4" s="171"/>
      <c r="I4" s="172"/>
      <c r="J4" s="173"/>
      <c r="K4" s="171"/>
      <c r="L4" s="26"/>
      <c r="O4" s="28"/>
      <c r="Q4" s="1"/>
      <c r="R4" s="1"/>
      <c r="S4" s="1"/>
      <c r="T4" s="29"/>
      <c r="V4" s="1"/>
      <c r="W4" s="1"/>
      <c r="X4" s="1"/>
      <c r="Z4" s="1"/>
      <c r="AA4" s="1"/>
      <c r="AB4" s="1"/>
    </row>
    <row r="5" spans="1:28" s="24" customFormat="1" x14ac:dyDescent="0.25">
      <c r="A5" s="24" t="s">
        <v>166</v>
      </c>
      <c r="B5" s="25"/>
      <c r="C5" s="1"/>
      <c r="D5" s="1"/>
      <c r="E5" s="162"/>
      <c r="G5" s="192"/>
      <c r="H5" s="171"/>
      <c r="I5" s="172"/>
      <c r="J5" s="173"/>
      <c r="K5" s="162"/>
      <c r="L5" s="26"/>
      <c r="O5" s="28"/>
      <c r="Q5" s="1"/>
      <c r="R5" s="1"/>
      <c r="T5" s="29"/>
      <c r="V5" s="1"/>
      <c r="W5" s="1"/>
      <c r="X5" s="1"/>
      <c r="Z5" s="1"/>
      <c r="AA5" s="1"/>
      <c r="AB5" s="1"/>
    </row>
    <row r="6" spans="1:28" s="24" customFormat="1" x14ac:dyDescent="0.25">
      <c r="B6" s="25"/>
      <c r="C6" s="1"/>
      <c r="D6" s="1"/>
      <c r="E6" s="162"/>
      <c r="G6" s="192"/>
      <c r="H6" s="171"/>
      <c r="I6" s="172"/>
      <c r="J6" s="173"/>
      <c r="K6" s="171"/>
      <c r="L6" s="26"/>
      <c r="O6" s="28"/>
      <c r="Q6" s="1"/>
      <c r="R6" s="1"/>
      <c r="T6" s="29"/>
      <c r="V6" s="1"/>
      <c r="W6" s="1"/>
      <c r="X6" s="1"/>
      <c r="Z6" s="1"/>
      <c r="AA6" s="1"/>
      <c r="AB6" s="1"/>
    </row>
    <row r="7" spans="1:28" s="24" customFormat="1" ht="30" x14ac:dyDescent="0.25">
      <c r="A7" s="30"/>
      <c r="B7" s="31"/>
      <c r="C7" s="2"/>
      <c r="D7" s="281" t="s">
        <v>2</v>
      </c>
      <c r="E7" s="281"/>
      <c r="F7" s="281"/>
      <c r="G7" s="265" t="s">
        <v>3</v>
      </c>
      <c r="H7" s="174"/>
      <c r="I7" s="175" t="s">
        <v>4</v>
      </c>
      <c r="J7" s="284" t="s">
        <v>5</v>
      </c>
      <c r="K7" s="284"/>
      <c r="L7" s="35" t="s">
        <v>147</v>
      </c>
      <c r="M7" s="36"/>
      <c r="N7" s="37" t="s">
        <v>6</v>
      </c>
      <c r="O7" s="35" t="s">
        <v>147</v>
      </c>
      <c r="Q7" s="282" t="s">
        <v>8</v>
      </c>
      <c r="R7" s="283"/>
      <c r="S7" s="37" t="s">
        <v>6</v>
      </c>
      <c r="T7" s="34" t="s">
        <v>7</v>
      </c>
      <c r="Z7" s="24" t="s">
        <v>10</v>
      </c>
    </row>
    <row r="8" spans="1:28" s="24" customFormat="1" ht="25.5" customHeight="1" x14ac:dyDescent="0.25">
      <c r="A8" s="38" t="s">
        <v>11</v>
      </c>
      <c r="B8" s="39"/>
      <c r="C8" s="3" t="s">
        <v>12</v>
      </c>
      <c r="D8" s="5" t="s">
        <v>13</v>
      </c>
      <c r="E8" s="163" t="s">
        <v>14</v>
      </c>
      <c r="F8" s="40" t="s">
        <v>135</v>
      </c>
      <c r="G8" s="266" t="s">
        <v>15</v>
      </c>
      <c r="H8" s="176" t="s">
        <v>16</v>
      </c>
      <c r="I8" s="177" t="s">
        <v>17</v>
      </c>
      <c r="J8" s="178" t="s">
        <v>133</v>
      </c>
      <c r="K8" s="179" t="s">
        <v>18</v>
      </c>
      <c r="L8" s="43" t="s">
        <v>17</v>
      </c>
      <c r="M8" s="4" t="s">
        <v>19</v>
      </c>
      <c r="N8" s="4" t="s">
        <v>20</v>
      </c>
      <c r="O8" s="43" t="s">
        <v>17</v>
      </c>
      <c r="Q8" s="5" t="s">
        <v>171</v>
      </c>
      <c r="R8" s="5" t="s">
        <v>172</v>
      </c>
      <c r="S8" s="4" t="s">
        <v>21</v>
      </c>
      <c r="T8" s="44" t="s">
        <v>21</v>
      </c>
      <c r="V8" s="5" t="s">
        <v>170</v>
      </c>
      <c r="W8" s="5" t="s">
        <v>171</v>
      </c>
      <c r="X8" s="5" t="s">
        <v>172</v>
      </c>
      <c r="Y8" s="45"/>
      <c r="Z8" s="5" t="s">
        <v>170</v>
      </c>
      <c r="AA8" s="5" t="s">
        <v>171</v>
      </c>
      <c r="AB8" s="5" t="s">
        <v>172</v>
      </c>
    </row>
    <row r="9" spans="1:28" s="10" customFormat="1" ht="22.5" x14ac:dyDescent="0.2">
      <c r="A9" s="154"/>
      <c r="B9" s="46"/>
      <c r="C9" s="155" t="s">
        <v>22</v>
      </c>
      <c r="D9" s="156" t="s">
        <v>23</v>
      </c>
      <c r="E9" s="164" t="s">
        <v>24</v>
      </c>
      <c r="F9" s="157" t="s">
        <v>136</v>
      </c>
      <c r="G9" s="180" t="s">
        <v>25</v>
      </c>
      <c r="H9" s="181" t="s">
        <v>26</v>
      </c>
      <c r="I9" s="182" t="s">
        <v>145</v>
      </c>
      <c r="J9" s="164" t="s">
        <v>131</v>
      </c>
      <c r="K9" s="181" t="s">
        <v>134</v>
      </c>
      <c r="L9" s="159" t="s">
        <v>148</v>
      </c>
      <c r="M9" s="158" t="s">
        <v>138</v>
      </c>
      <c r="N9" s="157" t="s">
        <v>139</v>
      </c>
      <c r="O9" s="159" t="s">
        <v>140</v>
      </c>
      <c r="Q9" s="160" t="s">
        <v>141</v>
      </c>
      <c r="R9" s="160" t="s">
        <v>142</v>
      </c>
      <c r="S9" s="158" t="s">
        <v>143</v>
      </c>
      <c r="T9" s="161" t="s">
        <v>149</v>
      </c>
      <c r="V9" s="160"/>
      <c r="W9" s="160"/>
      <c r="X9" s="160"/>
      <c r="Y9" s="11"/>
      <c r="Z9" s="160"/>
      <c r="AA9" s="160"/>
      <c r="AB9" s="160"/>
    </row>
    <row r="10" spans="1:28" x14ac:dyDescent="0.25">
      <c r="A10" s="48" t="s">
        <v>27</v>
      </c>
      <c r="B10" s="49"/>
      <c r="C10" s="6"/>
      <c r="D10" s="6"/>
      <c r="E10" s="165"/>
      <c r="F10" s="6"/>
      <c r="G10" s="165"/>
      <c r="H10" s="165"/>
      <c r="I10" s="183"/>
      <c r="J10" s="184"/>
      <c r="K10" s="185"/>
      <c r="L10" s="50"/>
      <c r="M10" s="6"/>
      <c r="N10" s="6"/>
      <c r="O10" s="52"/>
      <c r="Q10" s="6"/>
      <c r="R10" s="6"/>
      <c r="S10" s="51"/>
      <c r="T10" s="54"/>
      <c r="V10" s="6"/>
      <c r="W10" s="6"/>
      <c r="X10" s="6"/>
      <c r="Y10" s="51"/>
      <c r="Z10" s="6"/>
      <c r="AA10" s="6"/>
      <c r="AB10" s="6"/>
    </row>
    <row r="11" spans="1:28" x14ac:dyDescent="0.25">
      <c r="A11" s="48" t="s">
        <v>28</v>
      </c>
      <c r="B11" s="49"/>
      <c r="C11" s="6"/>
      <c r="D11" s="6"/>
      <c r="E11" s="165"/>
      <c r="F11" s="6"/>
      <c r="G11" s="165"/>
      <c r="H11" s="165"/>
      <c r="I11" s="183"/>
      <c r="J11" s="184"/>
      <c r="K11" s="185"/>
      <c r="L11" s="50"/>
      <c r="M11" s="6"/>
      <c r="N11" s="6"/>
      <c r="O11" s="52"/>
      <c r="Q11" s="6"/>
      <c r="R11" s="6"/>
      <c r="S11" s="51"/>
      <c r="T11" s="54"/>
      <c r="V11" s="6"/>
      <c r="W11" s="6"/>
      <c r="X11" s="6"/>
      <c r="Y11" s="51"/>
      <c r="Z11" s="6"/>
      <c r="AA11" s="6"/>
      <c r="AB11" s="6"/>
    </row>
    <row r="12" spans="1:28" ht="30" x14ac:dyDescent="0.25">
      <c r="A12" s="55" t="s">
        <v>29</v>
      </c>
      <c r="B12" s="49" t="s">
        <v>30</v>
      </c>
      <c r="C12" s="7">
        <f>SUM(C13:C15)</f>
        <v>0</v>
      </c>
      <c r="D12" s="56">
        <f>SUM(D13:D15)</f>
        <v>498812.3</v>
      </c>
      <c r="E12" s="166">
        <f>SUM(E13:E15)</f>
        <v>0</v>
      </c>
      <c r="F12" s="56">
        <f>D12+E12</f>
        <v>498812.3</v>
      </c>
      <c r="G12" s="267">
        <f>SUM(G13:G15)</f>
        <v>375321.71</v>
      </c>
      <c r="H12" s="166">
        <f>F12-G12</f>
        <v>123490.58999999997</v>
      </c>
      <c r="I12" s="186">
        <f>G12/F12</f>
        <v>0.75243074398927212</v>
      </c>
      <c r="J12" s="166">
        <f>SUM(J13:J15)</f>
        <v>0</v>
      </c>
      <c r="K12" s="166">
        <f>SUM(K13:K15)</f>
        <v>0</v>
      </c>
      <c r="L12" s="57">
        <f>(K12+J12)/F12</f>
        <v>0</v>
      </c>
      <c r="M12" s="56">
        <f>K12+G12+J12</f>
        <v>375321.71</v>
      </c>
      <c r="N12" s="56">
        <f>H12-K12-J12</f>
        <v>123490.58999999997</v>
      </c>
      <c r="O12" s="57">
        <f>M12/F12</f>
        <v>0.75243074398927212</v>
      </c>
      <c r="P12" s="58"/>
      <c r="Q12" s="56">
        <f>SUM(Q13:Q15)</f>
        <v>1188729.0983606556</v>
      </c>
      <c r="R12" s="56">
        <f>SUM(R13:R15)</f>
        <v>862822.90515144821</v>
      </c>
      <c r="S12" s="59">
        <f>+N12+C12+Q12+R12</f>
        <v>2175042.5935121039</v>
      </c>
      <c r="T12" s="57">
        <f>+M12/(Q12+F12+R12)</f>
        <v>0.14716395986375158</v>
      </c>
      <c r="V12" s="56">
        <f>SUM(V13:V15)</f>
        <v>0</v>
      </c>
      <c r="W12" s="56">
        <f>SUM(W13:W15)</f>
        <v>0</v>
      </c>
      <c r="X12" s="56">
        <f>SUM(X13:X15)</f>
        <v>0</v>
      </c>
      <c r="Y12" s="51"/>
      <c r="Z12" s="56">
        <f>SUM(Z13:Z15)</f>
        <v>0</v>
      </c>
      <c r="AA12" s="56">
        <f>SUM(AA13:AA15)</f>
        <v>0</v>
      </c>
      <c r="AB12" s="56">
        <f>SUM(AB13:AB15)</f>
        <v>0</v>
      </c>
    </row>
    <row r="13" spans="1:28" s="64" customFormat="1" ht="12.75" hidden="1" x14ac:dyDescent="0.2">
      <c r="A13" s="60" t="s">
        <v>31</v>
      </c>
      <c r="B13" s="69"/>
      <c r="C13" s="8"/>
      <c r="D13" s="8">
        <f>V13+Z13</f>
        <v>0</v>
      </c>
      <c r="E13" s="167"/>
      <c r="F13" s="8">
        <f>D13+E13</f>
        <v>0</v>
      </c>
      <c r="G13" s="167"/>
      <c r="H13" s="167">
        <f>F13-G13</f>
        <v>0</v>
      </c>
      <c r="I13" s="187" t="e">
        <f>G13/F13</f>
        <v>#DIV/0!</v>
      </c>
      <c r="J13" s="188"/>
      <c r="K13" s="189"/>
      <c r="L13" s="61" t="e">
        <f>(K13+J13)/F13</f>
        <v>#DIV/0!</v>
      </c>
      <c r="M13" s="8">
        <f>K13+G13+J13</f>
        <v>0</v>
      </c>
      <c r="N13" s="8">
        <f>H13-K13-J13</f>
        <v>0</v>
      </c>
      <c r="O13" s="63" t="e">
        <f>M13/F13</f>
        <v>#DIV/0!</v>
      </c>
      <c r="Q13" s="8">
        <f>W13+AA13</f>
        <v>0</v>
      </c>
      <c r="R13" s="8">
        <f>X13+AB13</f>
        <v>0</v>
      </c>
      <c r="S13" s="65">
        <f>+N13+C13+Q13+R13</f>
        <v>0</v>
      </c>
      <c r="T13" s="66" t="e">
        <f>+M13/(Q13+F13+R13)</f>
        <v>#DIV/0!</v>
      </c>
      <c r="V13" s="8"/>
      <c r="W13" s="8"/>
      <c r="X13" s="8"/>
      <c r="Y13" s="67"/>
      <c r="Z13" s="8"/>
      <c r="AA13" s="8"/>
      <c r="AB13" s="8"/>
    </row>
    <row r="14" spans="1:28" s="64" customFormat="1" ht="12.75" x14ac:dyDescent="0.2">
      <c r="A14" s="60" t="s">
        <v>32</v>
      </c>
      <c r="B14" s="69"/>
      <c r="C14" s="8"/>
      <c r="D14" s="8">
        <v>498812.3</v>
      </c>
      <c r="E14" s="167"/>
      <c r="F14" s="8">
        <f t="shared" ref="F14:F15" si="0">D14+E14</f>
        <v>498812.3</v>
      </c>
      <c r="G14" s="167">
        <v>375321.71</v>
      </c>
      <c r="H14" s="167">
        <f>F14-G14</f>
        <v>123490.58999999997</v>
      </c>
      <c r="I14" s="187">
        <f>G14/F14</f>
        <v>0.75243074398927212</v>
      </c>
      <c r="J14" s="188"/>
      <c r="K14" s="189"/>
      <c r="L14" s="61">
        <f t="shared" ref="L14:L15" si="1">(K14+J14)/F14</f>
        <v>0</v>
      </c>
      <c r="M14" s="8">
        <f t="shared" ref="M14:M15" si="2">K14+G14+J14</f>
        <v>375321.71</v>
      </c>
      <c r="N14" s="8">
        <f t="shared" ref="N14:N15" si="3">H14-K14-J14</f>
        <v>123490.58999999997</v>
      </c>
      <c r="O14" s="63">
        <f>M14/F14</f>
        <v>0.75243074398927212</v>
      </c>
      <c r="Q14" s="8">
        <v>1188729.0983606556</v>
      </c>
      <c r="R14" s="8">
        <v>862822.90515144821</v>
      </c>
      <c r="S14" s="65">
        <f t="shared" ref="S14:S15" si="4">+N14+C14+Q14+R14</f>
        <v>2175042.5935121039</v>
      </c>
      <c r="T14" s="66">
        <f t="shared" ref="T14:T15" si="5">+M14/(Q14+F14+R14)</f>
        <v>0.14716395986375158</v>
      </c>
      <c r="V14" s="8"/>
      <c r="W14" s="8"/>
      <c r="X14" s="8"/>
      <c r="Y14" s="67"/>
      <c r="Z14" s="8"/>
      <c r="AA14" s="8"/>
      <c r="AB14" s="8"/>
    </row>
    <row r="15" spans="1:28" s="64" customFormat="1" ht="12.75" hidden="1" x14ac:dyDescent="0.2">
      <c r="A15" s="60" t="s">
        <v>33</v>
      </c>
      <c r="B15" s="69"/>
      <c r="C15" s="8"/>
      <c r="D15" s="8">
        <f t="shared" ref="D15" si="6">V15+Z15</f>
        <v>0</v>
      </c>
      <c r="E15" s="167"/>
      <c r="F15" s="8">
        <f t="shared" si="0"/>
        <v>0</v>
      </c>
      <c r="G15" s="167"/>
      <c r="H15" s="167">
        <f>F15-G15</f>
        <v>0</v>
      </c>
      <c r="I15" s="187" t="e">
        <f>G15/F15</f>
        <v>#DIV/0!</v>
      </c>
      <c r="J15" s="188"/>
      <c r="K15" s="189"/>
      <c r="L15" s="61" t="e">
        <f t="shared" si="1"/>
        <v>#DIV/0!</v>
      </c>
      <c r="M15" s="8">
        <f t="shared" si="2"/>
        <v>0</v>
      </c>
      <c r="N15" s="8">
        <f t="shared" si="3"/>
        <v>0</v>
      </c>
      <c r="O15" s="63" t="e">
        <f>M15/F15</f>
        <v>#DIV/0!</v>
      </c>
      <c r="Q15" s="8">
        <f t="shared" ref="Q15" si="7">W15+AA15</f>
        <v>0</v>
      </c>
      <c r="R15" s="8">
        <f t="shared" ref="R15" si="8">X15+AB15</f>
        <v>0</v>
      </c>
      <c r="S15" s="65">
        <f t="shared" si="4"/>
        <v>0</v>
      </c>
      <c r="T15" s="66" t="e">
        <f t="shared" si="5"/>
        <v>#DIV/0!</v>
      </c>
      <c r="V15" s="8"/>
      <c r="W15" s="8"/>
      <c r="X15" s="8"/>
      <c r="Y15" s="67"/>
      <c r="Z15" s="8"/>
      <c r="AA15" s="8"/>
      <c r="AB15" s="8"/>
    </row>
    <row r="16" spans="1:28" x14ac:dyDescent="0.25">
      <c r="A16" s="68"/>
      <c r="B16" s="69"/>
      <c r="C16" s="6"/>
      <c r="D16" s="6"/>
      <c r="E16" s="165"/>
      <c r="F16" s="6"/>
      <c r="G16" s="165"/>
      <c r="H16" s="165"/>
      <c r="I16" s="183"/>
      <c r="J16" s="184"/>
      <c r="K16" s="185"/>
      <c r="L16" s="50"/>
      <c r="M16" s="6"/>
      <c r="N16" s="6"/>
      <c r="O16" s="52"/>
      <c r="Q16" s="6"/>
      <c r="R16" s="6"/>
      <c r="S16" s="51"/>
      <c r="T16" s="54"/>
      <c r="V16" s="6"/>
      <c r="W16" s="6"/>
      <c r="X16" s="6"/>
      <c r="Y16" s="51"/>
      <c r="Z16" s="6"/>
      <c r="AA16" s="6"/>
      <c r="AB16" s="6"/>
    </row>
    <row r="17" spans="1:28" ht="30" hidden="1" x14ac:dyDescent="0.25">
      <c r="A17" s="55" t="s">
        <v>34</v>
      </c>
      <c r="B17" s="49" t="s">
        <v>35</v>
      </c>
      <c r="C17" s="7">
        <f>SUM(C18:C20)</f>
        <v>0</v>
      </c>
      <c r="D17" s="7">
        <f>SUM(D18:D20)</f>
        <v>0</v>
      </c>
      <c r="E17" s="168">
        <f>SUM(E18:E20)</f>
        <v>0</v>
      </c>
      <c r="F17" s="56">
        <f>D17+E17</f>
        <v>0</v>
      </c>
      <c r="G17" s="267">
        <f>SUM(G18:G20)</f>
        <v>0</v>
      </c>
      <c r="H17" s="166">
        <f>F17-G17</f>
        <v>0</v>
      </c>
      <c r="I17" s="186" t="e">
        <f>G17/F17</f>
        <v>#DIV/0!</v>
      </c>
      <c r="J17" s="166">
        <f>SUM(J18:J20)</f>
        <v>0</v>
      </c>
      <c r="K17" s="166">
        <f>SUM(K18:K20)</f>
        <v>0</v>
      </c>
      <c r="L17" s="57" t="e">
        <f>(K17+J17)/F17</f>
        <v>#DIV/0!</v>
      </c>
      <c r="M17" s="56">
        <f>K17+G17+J17</f>
        <v>0</v>
      </c>
      <c r="N17" s="56">
        <f>H17-K17-J17</f>
        <v>0</v>
      </c>
      <c r="O17" s="57" t="e">
        <f>M17/F17</f>
        <v>#DIV/0!</v>
      </c>
      <c r="P17" s="58"/>
      <c r="Q17" s="56">
        <f>SUM(Q18:Q20)</f>
        <v>0</v>
      </c>
      <c r="R17" s="56">
        <f>SUM(R18:R20)</f>
        <v>0</v>
      </c>
      <c r="S17" s="59">
        <f>+N17+C17+Q17+R17</f>
        <v>0</v>
      </c>
      <c r="T17" s="57" t="e">
        <f>+M17/(Q17+F17+R17)</f>
        <v>#DIV/0!</v>
      </c>
      <c r="V17" s="7">
        <f>SUM(V18:V20)</f>
        <v>0</v>
      </c>
      <c r="W17" s="7">
        <f>SUM(W18:W20)</f>
        <v>0</v>
      </c>
      <c r="X17" s="7">
        <f>SUM(X18:X20)</f>
        <v>0</v>
      </c>
      <c r="Y17" s="51"/>
      <c r="Z17" s="7">
        <f>SUM(Z18:Z20)</f>
        <v>0</v>
      </c>
      <c r="AA17" s="7">
        <f>SUM(AA18:AA20)</f>
        <v>0</v>
      </c>
      <c r="AB17" s="7">
        <f>SUM(AB18:AB20)</f>
        <v>0</v>
      </c>
    </row>
    <row r="18" spans="1:28" s="64" customFormat="1" ht="12.75" hidden="1" x14ac:dyDescent="0.2">
      <c r="A18" s="60" t="s">
        <v>31</v>
      </c>
      <c r="B18" s="69"/>
      <c r="C18" s="8"/>
      <c r="D18" s="8">
        <f>V18+Z18</f>
        <v>0</v>
      </c>
      <c r="E18" s="167"/>
      <c r="F18" s="8">
        <f>D18+E18</f>
        <v>0</v>
      </c>
      <c r="G18" s="167"/>
      <c r="H18" s="167">
        <f>F18-G18</f>
        <v>0</v>
      </c>
      <c r="I18" s="187" t="e">
        <f>G18/F18</f>
        <v>#DIV/0!</v>
      </c>
      <c r="J18" s="188"/>
      <c r="K18" s="189"/>
      <c r="L18" s="61" t="e">
        <f>(K18+J18)/F18</f>
        <v>#DIV/0!</v>
      </c>
      <c r="M18" s="8">
        <f>K18+G18+J18</f>
        <v>0</v>
      </c>
      <c r="N18" s="8">
        <f>H18-K18-J18</f>
        <v>0</v>
      </c>
      <c r="O18" s="63" t="e">
        <f>M18/F18</f>
        <v>#DIV/0!</v>
      </c>
      <c r="Q18" s="8">
        <f>W18+AA18</f>
        <v>0</v>
      </c>
      <c r="R18" s="8">
        <f>X18+AB18</f>
        <v>0</v>
      </c>
      <c r="S18" s="65">
        <f>+N18+C18+Q18+R18</f>
        <v>0</v>
      </c>
      <c r="T18" s="66" t="e">
        <f t="shared" ref="T18:T20" si="9">+M18/(Q18+F18+R18)</f>
        <v>#DIV/0!</v>
      </c>
      <c r="V18" s="8"/>
      <c r="W18" s="8"/>
      <c r="X18" s="8"/>
      <c r="Y18" s="67"/>
      <c r="Z18" s="8"/>
      <c r="AA18" s="8"/>
      <c r="AB18" s="8"/>
    </row>
    <row r="19" spans="1:28" s="64" customFormat="1" ht="12.75" hidden="1" x14ac:dyDescent="0.2">
      <c r="A19" s="60" t="s">
        <v>32</v>
      </c>
      <c r="B19" s="69"/>
      <c r="C19" s="8"/>
      <c r="D19" s="8">
        <f t="shared" ref="D19:D20" si="10">V19+Z19</f>
        <v>0</v>
      </c>
      <c r="E19" s="167"/>
      <c r="F19" s="8">
        <f t="shared" ref="F19:F20" si="11">D19+E19</f>
        <v>0</v>
      </c>
      <c r="G19" s="167"/>
      <c r="H19" s="167">
        <f>F19-G19</f>
        <v>0</v>
      </c>
      <c r="I19" s="187" t="e">
        <f>G19/F19</f>
        <v>#DIV/0!</v>
      </c>
      <c r="J19" s="188"/>
      <c r="K19" s="189"/>
      <c r="L19" s="61" t="e">
        <f t="shared" ref="L19:L20" si="12">(K19+J19)/F19</f>
        <v>#DIV/0!</v>
      </c>
      <c r="M19" s="8">
        <f t="shared" ref="M19:M20" si="13">K19+G19+J19</f>
        <v>0</v>
      </c>
      <c r="N19" s="8">
        <f t="shared" ref="N19:N20" si="14">H19-K19-J19</f>
        <v>0</v>
      </c>
      <c r="O19" s="63" t="e">
        <f>M19/F19</f>
        <v>#DIV/0!</v>
      </c>
      <c r="Q19" s="8">
        <f t="shared" ref="Q19:Q20" si="15">W19+AA19</f>
        <v>0</v>
      </c>
      <c r="R19" s="8">
        <f t="shared" ref="R19:R20" si="16">X19+AB19</f>
        <v>0</v>
      </c>
      <c r="S19" s="65">
        <f t="shared" ref="S19:S20" si="17">+N19+C19+Q19+R19</f>
        <v>0</v>
      </c>
      <c r="T19" s="66" t="e">
        <f t="shared" si="9"/>
        <v>#DIV/0!</v>
      </c>
      <c r="V19" s="8"/>
      <c r="W19" s="8"/>
      <c r="X19" s="8"/>
      <c r="Y19" s="67"/>
      <c r="Z19" s="8"/>
      <c r="AA19" s="8"/>
      <c r="AB19" s="8"/>
    </row>
    <row r="20" spans="1:28" s="64" customFormat="1" ht="12.75" hidden="1" x14ac:dyDescent="0.2">
      <c r="A20" s="60" t="s">
        <v>33</v>
      </c>
      <c r="B20" s="69"/>
      <c r="C20" s="8"/>
      <c r="D20" s="8">
        <f t="shared" si="10"/>
        <v>0</v>
      </c>
      <c r="E20" s="167"/>
      <c r="F20" s="8">
        <f t="shared" si="11"/>
        <v>0</v>
      </c>
      <c r="G20" s="167"/>
      <c r="H20" s="167">
        <f>F20-G20</f>
        <v>0</v>
      </c>
      <c r="I20" s="187" t="e">
        <f>G20/F20</f>
        <v>#DIV/0!</v>
      </c>
      <c r="J20" s="188"/>
      <c r="K20" s="189"/>
      <c r="L20" s="61" t="e">
        <f t="shared" si="12"/>
        <v>#DIV/0!</v>
      </c>
      <c r="M20" s="8">
        <f t="shared" si="13"/>
        <v>0</v>
      </c>
      <c r="N20" s="8">
        <f t="shared" si="14"/>
        <v>0</v>
      </c>
      <c r="O20" s="63" t="e">
        <f>M20/F20</f>
        <v>#DIV/0!</v>
      </c>
      <c r="Q20" s="8">
        <f t="shared" si="15"/>
        <v>0</v>
      </c>
      <c r="R20" s="8">
        <f t="shared" si="16"/>
        <v>0</v>
      </c>
      <c r="S20" s="65">
        <f t="shared" si="17"/>
        <v>0</v>
      </c>
      <c r="T20" s="66" t="e">
        <f t="shared" si="9"/>
        <v>#DIV/0!</v>
      </c>
      <c r="V20" s="8"/>
      <c r="W20" s="8"/>
      <c r="X20" s="8"/>
      <c r="Y20" s="67"/>
      <c r="Z20" s="8"/>
      <c r="AA20" s="8"/>
      <c r="AB20" s="8"/>
    </row>
    <row r="21" spans="1:28" s="64" customFormat="1" ht="12.75" hidden="1" x14ac:dyDescent="0.2">
      <c r="A21" s="60"/>
      <c r="B21" s="69"/>
      <c r="C21" s="8"/>
      <c r="D21" s="8"/>
      <c r="E21" s="167"/>
      <c r="F21" s="8"/>
      <c r="G21" s="167"/>
      <c r="H21" s="167"/>
      <c r="I21" s="187"/>
      <c r="J21" s="188"/>
      <c r="K21" s="190"/>
      <c r="L21" s="61"/>
      <c r="M21" s="8"/>
      <c r="N21" s="8"/>
      <c r="O21" s="63"/>
      <c r="Q21" s="8"/>
      <c r="R21" s="8"/>
      <c r="S21" s="67"/>
      <c r="T21" s="70"/>
      <c r="V21" s="8"/>
      <c r="W21" s="8"/>
      <c r="X21" s="8"/>
      <c r="Y21" s="67"/>
      <c r="Z21" s="8"/>
      <c r="AA21" s="8"/>
      <c r="AB21" s="8"/>
    </row>
    <row r="22" spans="1:28" s="24" customFormat="1" x14ac:dyDescent="0.25">
      <c r="A22" s="71" t="s">
        <v>36</v>
      </c>
      <c r="B22" s="49"/>
      <c r="C22" s="7">
        <f>SUM(C23:C25)</f>
        <v>0</v>
      </c>
      <c r="D22" s="7">
        <f>SUM(D23:D25)</f>
        <v>498812.3</v>
      </c>
      <c r="E22" s="168">
        <f>SUM(E23:E25)</f>
        <v>0</v>
      </c>
      <c r="F22" s="6">
        <f>D22+E22</f>
        <v>498812.3</v>
      </c>
      <c r="G22" s="165">
        <f>SUM(G23:G25)</f>
        <v>375321.71</v>
      </c>
      <c r="H22" s="168">
        <f>F22-G22</f>
        <v>123490.58999999997</v>
      </c>
      <c r="I22" s="186">
        <f>G22/F22</f>
        <v>0.75243074398927212</v>
      </c>
      <c r="J22" s="168">
        <f>SUM(J23:J25)</f>
        <v>0</v>
      </c>
      <c r="K22" s="168">
        <f>SUM(K23:K25)</f>
        <v>0</v>
      </c>
      <c r="L22" s="57">
        <f>(K22+J22)/F22</f>
        <v>0</v>
      </c>
      <c r="M22" s="7">
        <f>K22+G22+J22</f>
        <v>375321.71</v>
      </c>
      <c r="N22" s="7">
        <f>H22-K22-J22</f>
        <v>123490.58999999997</v>
      </c>
      <c r="O22" s="72">
        <f>M22/F22</f>
        <v>0.75243074398927212</v>
      </c>
      <c r="Q22" s="7">
        <f>SUM(Q23:Q25)</f>
        <v>1188729.0983606556</v>
      </c>
      <c r="R22" s="7">
        <f>SUM(R23:R25)</f>
        <v>862822.90515144821</v>
      </c>
      <c r="S22" s="59">
        <f>+N22+C22+Q22+R22</f>
        <v>2175042.5935121039</v>
      </c>
      <c r="T22" s="57">
        <f>+M22/(Q22+F22+R22)</f>
        <v>0.14716395986375158</v>
      </c>
      <c r="V22" s="7">
        <f>SUM(V23:V25)</f>
        <v>0</v>
      </c>
      <c r="W22" s="7">
        <f>SUM(W23:W25)</f>
        <v>0</v>
      </c>
      <c r="X22" s="7">
        <f>SUM(X23:X25)</f>
        <v>0</v>
      </c>
      <c r="Y22" s="45"/>
      <c r="Z22" s="7">
        <f>SUM(Z23:Z25)</f>
        <v>0</v>
      </c>
      <c r="AA22" s="7">
        <f>SUM(AA23:AA25)</f>
        <v>0</v>
      </c>
      <c r="AB22" s="7">
        <f>SUM(AB23:AB25)</f>
        <v>0</v>
      </c>
    </row>
    <row r="23" spans="1:28" s="24" customFormat="1" hidden="1" x14ac:dyDescent="0.25">
      <c r="A23" s="48" t="s">
        <v>31</v>
      </c>
      <c r="B23" s="49"/>
      <c r="C23" s="7">
        <f>C13+C18</f>
        <v>0</v>
      </c>
      <c r="D23" s="7">
        <f>D13+D18</f>
        <v>0</v>
      </c>
      <c r="E23" s="168">
        <f>E13+E18</f>
        <v>0</v>
      </c>
      <c r="F23" s="6">
        <f>D23+E23</f>
        <v>0</v>
      </c>
      <c r="G23" s="165">
        <f>G13+G18</f>
        <v>0</v>
      </c>
      <c r="H23" s="168">
        <f>F23-G23</f>
        <v>0</v>
      </c>
      <c r="I23" s="186" t="e">
        <f>G23/F23</f>
        <v>#DIV/0!</v>
      </c>
      <c r="J23" s="168">
        <f t="shared" ref="J23:K25" si="18">J13+J18</f>
        <v>0</v>
      </c>
      <c r="K23" s="168">
        <f t="shared" si="18"/>
        <v>0</v>
      </c>
      <c r="L23" s="50" t="e">
        <f>(K23+J23)/F23</f>
        <v>#DIV/0!</v>
      </c>
      <c r="M23" s="7">
        <f>K23+G23+J23</f>
        <v>0</v>
      </c>
      <c r="N23" s="7">
        <f>H23-K23-J23</f>
        <v>0</v>
      </c>
      <c r="O23" s="72" t="e">
        <f>M23/F23</f>
        <v>#DIV/0!</v>
      </c>
      <c r="Q23" s="7">
        <f t="shared" ref="Q23:R25" si="19">Q13+Q18</f>
        <v>0</v>
      </c>
      <c r="R23" s="7">
        <f t="shared" si="19"/>
        <v>0</v>
      </c>
      <c r="S23" s="59">
        <f>+N23+C23+Q23+R23</f>
        <v>0</v>
      </c>
      <c r="T23" s="57" t="e">
        <f t="shared" ref="T23:T25" si="20">+M23/(Q23+F23+R23)</f>
        <v>#DIV/0!</v>
      </c>
      <c r="V23" s="7">
        <f>V13+V18</f>
        <v>0</v>
      </c>
      <c r="W23" s="7">
        <f t="shared" ref="W23:X25" si="21">W13+W18</f>
        <v>0</v>
      </c>
      <c r="X23" s="7">
        <f t="shared" si="21"/>
        <v>0</v>
      </c>
      <c r="Y23" s="45"/>
      <c r="Z23" s="7">
        <f>Z13+Z18</f>
        <v>0</v>
      </c>
      <c r="AA23" s="7">
        <f t="shared" ref="AA23:AB23" si="22">AA13+AA18</f>
        <v>0</v>
      </c>
      <c r="AB23" s="7">
        <f t="shared" si="22"/>
        <v>0</v>
      </c>
    </row>
    <row r="24" spans="1:28" s="24" customFormat="1" x14ac:dyDescent="0.25">
      <c r="A24" s="48" t="s">
        <v>32</v>
      </c>
      <c r="B24" s="49"/>
      <c r="C24" s="7">
        <f t="shared" ref="C24:E25" si="23">C14+C19</f>
        <v>0</v>
      </c>
      <c r="D24" s="7">
        <f t="shared" si="23"/>
        <v>498812.3</v>
      </c>
      <c r="E24" s="168">
        <f t="shared" si="23"/>
        <v>0</v>
      </c>
      <c r="F24" s="6">
        <f>D24+E24</f>
        <v>498812.3</v>
      </c>
      <c r="G24" s="165">
        <f>G14+G19</f>
        <v>375321.71</v>
      </c>
      <c r="H24" s="168">
        <f>F24-G24</f>
        <v>123490.58999999997</v>
      </c>
      <c r="I24" s="186">
        <f>G24/F24</f>
        <v>0.75243074398927212</v>
      </c>
      <c r="J24" s="168">
        <f t="shared" si="18"/>
        <v>0</v>
      </c>
      <c r="K24" s="168">
        <f t="shared" si="18"/>
        <v>0</v>
      </c>
      <c r="L24" s="50">
        <f t="shared" ref="L24:L25" si="24">(K24+J24)/F24</f>
        <v>0</v>
      </c>
      <c r="M24" s="7">
        <f t="shared" ref="M24:M25" si="25">K24+G24+J24</f>
        <v>375321.71</v>
      </c>
      <c r="N24" s="7">
        <f t="shared" ref="N24:N25" si="26">H24-K24-J24</f>
        <v>123490.58999999997</v>
      </c>
      <c r="O24" s="72">
        <f>M24/F24</f>
        <v>0.75243074398927212</v>
      </c>
      <c r="Q24" s="7">
        <f t="shared" si="19"/>
        <v>1188729.0983606556</v>
      </c>
      <c r="R24" s="7">
        <f t="shared" si="19"/>
        <v>862822.90515144821</v>
      </c>
      <c r="S24" s="59">
        <f t="shared" ref="S24:S25" si="27">+N24+C24+Q24+R24</f>
        <v>2175042.5935121039</v>
      </c>
      <c r="T24" s="57">
        <f t="shared" si="20"/>
        <v>0.14716395986375158</v>
      </c>
      <c r="V24" s="7">
        <f>V14+V19</f>
        <v>0</v>
      </c>
      <c r="W24" s="7">
        <f t="shared" si="21"/>
        <v>0</v>
      </c>
      <c r="X24" s="7">
        <f t="shared" si="21"/>
        <v>0</v>
      </c>
      <c r="Y24" s="45"/>
      <c r="Z24" s="7">
        <f>Z14+Z19</f>
        <v>0</v>
      </c>
      <c r="AA24" s="7">
        <f t="shared" ref="AA24:AB24" si="28">AA14+AA19</f>
        <v>0</v>
      </c>
      <c r="AB24" s="7">
        <f t="shared" si="28"/>
        <v>0</v>
      </c>
    </row>
    <row r="25" spans="1:28" s="24" customFormat="1" hidden="1" x14ac:dyDescent="0.25">
      <c r="A25" s="48" t="s">
        <v>33</v>
      </c>
      <c r="B25" s="49"/>
      <c r="C25" s="7">
        <f t="shared" si="23"/>
        <v>0</v>
      </c>
      <c r="D25" s="7">
        <f t="shared" si="23"/>
        <v>0</v>
      </c>
      <c r="E25" s="168">
        <f t="shared" si="23"/>
        <v>0</v>
      </c>
      <c r="F25" s="6">
        <f>D25+E25</f>
        <v>0</v>
      </c>
      <c r="G25" s="165">
        <f>G15+G20</f>
        <v>0</v>
      </c>
      <c r="H25" s="168">
        <f>F25-G25</f>
        <v>0</v>
      </c>
      <c r="I25" s="186" t="e">
        <f>G25/F25</f>
        <v>#DIV/0!</v>
      </c>
      <c r="J25" s="168">
        <f t="shared" si="18"/>
        <v>0</v>
      </c>
      <c r="K25" s="168">
        <f t="shared" si="18"/>
        <v>0</v>
      </c>
      <c r="L25" s="50" t="e">
        <f t="shared" si="24"/>
        <v>#DIV/0!</v>
      </c>
      <c r="M25" s="7">
        <f t="shared" si="25"/>
        <v>0</v>
      </c>
      <c r="N25" s="7">
        <f t="shared" si="26"/>
        <v>0</v>
      </c>
      <c r="O25" s="72" t="e">
        <f>M25/F25</f>
        <v>#DIV/0!</v>
      </c>
      <c r="Q25" s="7">
        <f t="shared" si="19"/>
        <v>0</v>
      </c>
      <c r="R25" s="7">
        <f t="shared" si="19"/>
        <v>0</v>
      </c>
      <c r="S25" s="59">
        <f t="shared" si="27"/>
        <v>0</v>
      </c>
      <c r="T25" s="57" t="e">
        <f t="shared" si="20"/>
        <v>#DIV/0!</v>
      </c>
      <c r="V25" s="7">
        <f>V15+V20</f>
        <v>0</v>
      </c>
      <c r="W25" s="7">
        <f t="shared" si="21"/>
        <v>0</v>
      </c>
      <c r="X25" s="7">
        <f t="shared" si="21"/>
        <v>0</v>
      </c>
      <c r="Y25" s="45"/>
      <c r="Z25" s="7">
        <f>Z15+Z20</f>
        <v>0</v>
      </c>
      <c r="AA25" s="7">
        <f t="shared" ref="AA25:AB25" si="29">AA15+AA20</f>
        <v>0</v>
      </c>
      <c r="AB25" s="7">
        <f t="shared" si="29"/>
        <v>0</v>
      </c>
    </row>
    <row r="26" spans="1:28" x14ac:dyDescent="0.25">
      <c r="A26" s="68"/>
      <c r="B26" s="69"/>
      <c r="C26" s="6"/>
      <c r="D26" s="6"/>
      <c r="E26" s="165"/>
      <c r="F26" s="6"/>
      <c r="G26" s="165"/>
      <c r="H26" s="165"/>
      <c r="I26" s="183"/>
      <c r="J26" s="184"/>
      <c r="K26" s="185"/>
      <c r="L26" s="50"/>
      <c r="M26" s="6"/>
      <c r="N26" s="6"/>
      <c r="O26" s="52"/>
      <c r="Q26" s="6"/>
      <c r="R26" s="6"/>
      <c r="S26" s="51"/>
      <c r="T26" s="54"/>
      <c r="V26" s="6"/>
      <c r="W26" s="6"/>
      <c r="X26" s="6"/>
      <c r="Y26" s="51"/>
      <c r="Z26" s="6"/>
      <c r="AA26" s="6"/>
      <c r="AB26" s="6"/>
    </row>
    <row r="27" spans="1:28" x14ac:dyDescent="0.25">
      <c r="A27" s="48" t="s">
        <v>37</v>
      </c>
      <c r="B27" s="49"/>
      <c r="C27" s="6"/>
      <c r="D27" s="6"/>
      <c r="E27" s="165"/>
      <c r="F27" s="6"/>
      <c r="G27" s="165"/>
      <c r="H27" s="165"/>
      <c r="I27" s="183"/>
      <c r="J27" s="184"/>
      <c r="K27" s="185"/>
      <c r="L27" s="50"/>
      <c r="M27" s="6"/>
      <c r="N27" s="6"/>
      <c r="O27" s="52"/>
      <c r="Q27" s="6"/>
      <c r="R27" s="6"/>
      <c r="S27" s="51"/>
      <c r="T27" s="54"/>
      <c r="V27" s="6"/>
      <c r="W27" s="6"/>
      <c r="X27" s="6"/>
      <c r="Y27" s="51"/>
      <c r="Z27" s="6"/>
      <c r="AA27" s="6"/>
      <c r="AB27" s="6"/>
    </row>
    <row r="28" spans="1:28" x14ac:dyDescent="0.25">
      <c r="A28" s="48"/>
      <c r="B28" s="49"/>
      <c r="C28" s="6"/>
      <c r="D28" s="6"/>
      <c r="E28" s="165"/>
      <c r="F28" s="6"/>
      <c r="G28" s="165"/>
      <c r="H28" s="165"/>
      <c r="I28" s="183"/>
      <c r="J28" s="184"/>
      <c r="K28" s="185"/>
      <c r="L28" s="50"/>
      <c r="M28" s="6"/>
      <c r="N28" s="6"/>
      <c r="O28" s="52"/>
      <c r="Q28" s="6"/>
      <c r="R28" s="6"/>
      <c r="S28" s="51"/>
      <c r="T28" s="54"/>
      <c r="V28" s="6"/>
      <c r="W28" s="6"/>
      <c r="X28" s="6"/>
      <c r="Y28" s="51"/>
      <c r="Z28" s="6"/>
      <c r="AA28" s="6"/>
      <c r="AB28" s="6"/>
    </row>
    <row r="29" spans="1:28" ht="30" x14ac:dyDescent="0.25">
      <c r="A29" s="55" t="s">
        <v>38</v>
      </c>
      <c r="B29" s="49" t="s">
        <v>39</v>
      </c>
      <c r="C29" s="7">
        <f>SUM(C30:C32)</f>
        <v>0</v>
      </c>
      <c r="D29" s="7">
        <f>SUM(D30:D32)</f>
        <v>0</v>
      </c>
      <c r="E29" s="168">
        <f>SUM(E30:E32)</f>
        <v>0</v>
      </c>
      <c r="F29" s="56">
        <f>D29+E29</f>
        <v>0</v>
      </c>
      <c r="G29" s="267">
        <f>SUM(G30:G32)</f>
        <v>175474.74</v>
      </c>
      <c r="H29" s="166">
        <f>F29-G29</f>
        <v>-175474.74</v>
      </c>
      <c r="I29" s="186" t="e">
        <f>G29/F29</f>
        <v>#DIV/0!</v>
      </c>
      <c r="J29" s="166">
        <f>SUM(J30:J32)</f>
        <v>0</v>
      </c>
      <c r="K29" s="166">
        <f>SUM(K30:K32)</f>
        <v>0</v>
      </c>
      <c r="L29" s="57" t="e">
        <f>(K29+J29)/F29</f>
        <v>#DIV/0!</v>
      </c>
      <c r="M29" s="56">
        <f>K29+G29+J29</f>
        <v>175474.74</v>
      </c>
      <c r="N29" s="56">
        <f>H29-K29-J29</f>
        <v>-175474.74</v>
      </c>
      <c r="O29" s="57" t="e">
        <f>M29/F29</f>
        <v>#DIV/0!</v>
      </c>
      <c r="P29" s="58"/>
      <c r="Q29" s="56">
        <f>SUM(Q30:Q32)</f>
        <v>0</v>
      </c>
      <c r="R29" s="56">
        <f>SUM(R30:R32)</f>
        <v>0</v>
      </c>
      <c r="S29" s="59">
        <f>+N29+C29+Q29+R29</f>
        <v>-175474.74</v>
      </c>
      <c r="T29" s="57" t="e">
        <f>+M29/(Q29+F29+R29)</f>
        <v>#DIV/0!</v>
      </c>
      <c r="V29" s="7">
        <f>SUM(V30:V32)</f>
        <v>0</v>
      </c>
      <c r="W29" s="7">
        <f>SUM(W30:W32)</f>
        <v>0</v>
      </c>
      <c r="X29" s="7">
        <f>SUM(X30:X32)</f>
        <v>0</v>
      </c>
      <c r="Y29" s="51"/>
      <c r="Z29" s="7">
        <f>SUM(Z30:Z32)</f>
        <v>0</v>
      </c>
      <c r="AA29" s="7">
        <f>SUM(AA30:AA32)</f>
        <v>0</v>
      </c>
      <c r="AB29" s="7">
        <f>SUM(AB30:AB32)</f>
        <v>0</v>
      </c>
    </row>
    <row r="30" spans="1:28" s="64" customFormat="1" ht="12.75" hidden="1" x14ac:dyDescent="0.2">
      <c r="A30" s="60" t="s">
        <v>31</v>
      </c>
      <c r="B30" s="69"/>
      <c r="C30" s="8"/>
      <c r="D30" s="8">
        <f>V30+Z30</f>
        <v>0</v>
      </c>
      <c r="E30" s="167"/>
      <c r="F30" s="8">
        <f>D30+E30</f>
        <v>0</v>
      </c>
      <c r="G30" s="167"/>
      <c r="H30" s="167">
        <f>F30-G30</f>
        <v>0</v>
      </c>
      <c r="I30" s="187" t="e">
        <f>G30/F30</f>
        <v>#DIV/0!</v>
      </c>
      <c r="J30" s="188"/>
      <c r="K30" s="189"/>
      <c r="L30" s="61" t="e">
        <f>(K30+J30)/F30</f>
        <v>#DIV/0!</v>
      </c>
      <c r="M30" s="8">
        <f>K30+G30+J30</f>
        <v>0</v>
      </c>
      <c r="N30" s="8">
        <f>H30-K30-J30</f>
        <v>0</v>
      </c>
      <c r="O30" s="63" t="e">
        <f>M30/F30</f>
        <v>#DIV/0!</v>
      </c>
      <c r="Q30" s="8">
        <f>W30+AA30</f>
        <v>0</v>
      </c>
      <c r="R30" s="8">
        <f>X30+AB30</f>
        <v>0</v>
      </c>
      <c r="S30" s="65">
        <f>+N30+C30+Q30+R30</f>
        <v>0</v>
      </c>
      <c r="T30" s="66" t="e">
        <f t="shared" ref="T30:T32" si="30">+M30/(Q30+F30+R30)</f>
        <v>#DIV/0!</v>
      </c>
      <c r="V30" s="8"/>
      <c r="W30" s="8"/>
      <c r="X30" s="8"/>
      <c r="Y30" s="67"/>
      <c r="Z30" s="8"/>
      <c r="AA30" s="8"/>
      <c r="AB30" s="8"/>
    </row>
    <row r="31" spans="1:28" s="64" customFormat="1" ht="12.75" x14ac:dyDescent="0.2">
      <c r="A31" s="60" t="s">
        <v>32</v>
      </c>
      <c r="B31" s="69"/>
      <c r="C31" s="8"/>
      <c r="D31" s="8">
        <f t="shared" ref="D31:D32" si="31">V31+Z31</f>
        <v>0</v>
      </c>
      <c r="E31" s="167"/>
      <c r="F31" s="8">
        <f t="shared" ref="F31:F32" si="32">D31+E31</f>
        <v>0</v>
      </c>
      <c r="G31" s="167">
        <v>175474.74</v>
      </c>
      <c r="H31" s="167">
        <f>F31-G31</f>
        <v>-175474.74</v>
      </c>
      <c r="I31" s="187" t="e">
        <f>G31/F31</f>
        <v>#DIV/0!</v>
      </c>
      <c r="J31" s="188"/>
      <c r="K31" s="189"/>
      <c r="L31" s="61" t="e">
        <f t="shared" ref="L31:L32" si="33">(K31+J31)/F31</f>
        <v>#DIV/0!</v>
      </c>
      <c r="M31" s="8">
        <f t="shared" ref="M31:M32" si="34">K31+G31+J31</f>
        <v>175474.74</v>
      </c>
      <c r="N31" s="8">
        <f t="shared" ref="N31:N32" si="35">H31-K31-J31</f>
        <v>-175474.74</v>
      </c>
      <c r="O31" s="63" t="e">
        <f>M31/F31</f>
        <v>#DIV/0!</v>
      </c>
      <c r="Q31" s="8">
        <f t="shared" ref="Q31:Q32" si="36">W31+AA31</f>
        <v>0</v>
      </c>
      <c r="R31" s="8">
        <f t="shared" ref="R31:R32" si="37">X31+AB31</f>
        <v>0</v>
      </c>
      <c r="S31" s="65">
        <f t="shared" ref="S31:S32" si="38">+N31+C31+Q31+R31</f>
        <v>-175474.74</v>
      </c>
      <c r="T31" s="66" t="e">
        <f t="shared" si="30"/>
        <v>#DIV/0!</v>
      </c>
      <c r="V31" s="8"/>
      <c r="W31" s="8"/>
      <c r="X31" s="8"/>
      <c r="Y31" s="67"/>
      <c r="Z31" s="8"/>
      <c r="AA31" s="8"/>
      <c r="AB31" s="8"/>
    </row>
    <row r="32" spans="1:28" s="64" customFormat="1" ht="12.75" hidden="1" x14ac:dyDescent="0.2">
      <c r="A32" s="60" t="s">
        <v>33</v>
      </c>
      <c r="B32" s="69"/>
      <c r="C32" s="8"/>
      <c r="D32" s="8">
        <f t="shared" si="31"/>
        <v>0</v>
      </c>
      <c r="E32" s="167"/>
      <c r="F32" s="8">
        <f t="shared" si="32"/>
        <v>0</v>
      </c>
      <c r="G32" s="167"/>
      <c r="H32" s="167">
        <f>F32-G32</f>
        <v>0</v>
      </c>
      <c r="I32" s="187" t="e">
        <f>G32/F32</f>
        <v>#DIV/0!</v>
      </c>
      <c r="J32" s="188"/>
      <c r="K32" s="189"/>
      <c r="L32" s="61" t="e">
        <f t="shared" si="33"/>
        <v>#DIV/0!</v>
      </c>
      <c r="M32" s="8">
        <f t="shared" si="34"/>
        <v>0</v>
      </c>
      <c r="N32" s="8">
        <f t="shared" si="35"/>
        <v>0</v>
      </c>
      <c r="O32" s="63" t="e">
        <f>M32/F32</f>
        <v>#DIV/0!</v>
      </c>
      <c r="Q32" s="8">
        <f t="shared" si="36"/>
        <v>0</v>
      </c>
      <c r="R32" s="8">
        <f t="shared" si="37"/>
        <v>0</v>
      </c>
      <c r="S32" s="65">
        <f t="shared" si="38"/>
        <v>0</v>
      </c>
      <c r="T32" s="66" t="e">
        <f t="shared" si="30"/>
        <v>#DIV/0!</v>
      </c>
      <c r="V32" s="8"/>
      <c r="W32" s="8"/>
      <c r="X32" s="8"/>
      <c r="Y32" s="67"/>
      <c r="Z32" s="8"/>
      <c r="AA32" s="8"/>
      <c r="AB32" s="8"/>
    </row>
    <row r="33" spans="1:28" s="204" customFormat="1" hidden="1" x14ac:dyDescent="0.25">
      <c r="A33" s="197"/>
      <c r="B33" s="198"/>
      <c r="C33" s="199"/>
      <c r="D33" s="199"/>
      <c r="E33" s="200"/>
      <c r="F33" s="199"/>
      <c r="G33" s="200"/>
      <c r="H33" s="200"/>
      <c r="I33" s="201"/>
      <c r="J33" s="184"/>
      <c r="K33" s="185"/>
      <c r="L33" s="202"/>
      <c r="M33" s="199"/>
      <c r="N33" s="199"/>
      <c r="O33" s="203"/>
      <c r="Q33" s="199"/>
      <c r="R33" s="199"/>
      <c r="S33" s="205"/>
      <c r="T33" s="206"/>
      <c r="V33" s="199"/>
      <c r="W33" s="199"/>
      <c r="X33" s="199"/>
      <c r="Y33" s="205"/>
      <c r="Z33" s="199"/>
      <c r="AA33" s="199"/>
      <c r="AB33" s="199"/>
    </row>
    <row r="34" spans="1:28" hidden="1" x14ac:dyDescent="0.25">
      <c r="A34" s="71" t="s">
        <v>40</v>
      </c>
      <c r="B34" s="49" t="s">
        <v>41</v>
      </c>
      <c r="C34" s="7">
        <f>SUM(C35:C37)</f>
        <v>0</v>
      </c>
      <c r="D34" s="7">
        <f>SUM(D35:D37)</f>
        <v>0</v>
      </c>
      <c r="E34" s="168">
        <f>SUM(E35:E37)</f>
        <v>0</v>
      </c>
      <c r="F34" s="56">
        <f>D34+E34</f>
        <v>0</v>
      </c>
      <c r="G34" s="267">
        <f>SUM(G35:G37)</f>
        <v>0</v>
      </c>
      <c r="H34" s="166">
        <f>F34-G34</f>
        <v>0</v>
      </c>
      <c r="I34" s="186" t="e">
        <f>G34/F34</f>
        <v>#DIV/0!</v>
      </c>
      <c r="J34" s="166">
        <f>SUM(J35:J37)</f>
        <v>0</v>
      </c>
      <c r="K34" s="166">
        <f>SUM(K35:K37)</f>
        <v>0</v>
      </c>
      <c r="L34" s="57" t="e">
        <f>(K34+J34)/F34</f>
        <v>#DIV/0!</v>
      </c>
      <c r="M34" s="56">
        <f>K34+G34+J34</f>
        <v>0</v>
      </c>
      <c r="N34" s="56">
        <f>H34-K34-J34</f>
        <v>0</v>
      </c>
      <c r="O34" s="57" t="e">
        <f>M34/F34</f>
        <v>#DIV/0!</v>
      </c>
      <c r="P34" s="58"/>
      <c r="Q34" s="56">
        <f>SUM(Q35:Q37)</f>
        <v>0</v>
      </c>
      <c r="R34" s="56">
        <f>SUM(R35:R37)</f>
        <v>0</v>
      </c>
      <c r="S34" s="59">
        <f>+N34+C34+Q34+R34</f>
        <v>0</v>
      </c>
      <c r="T34" s="57" t="e">
        <f>+M34/(Q34+F34+R34)</f>
        <v>#DIV/0!</v>
      </c>
      <c r="V34" s="7">
        <f>SUM(V35:V37)</f>
        <v>0</v>
      </c>
      <c r="W34" s="7">
        <f>SUM(W35:W37)</f>
        <v>0</v>
      </c>
      <c r="X34" s="7">
        <f>SUM(X35:X37)</f>
        <v>0</v>
      </c>
      <c r="Y34" s="51"/>
      <c r="Z34" s="7">
        <f>SUM(Z35:Z37)</f>
        <v>0</v>
      </c>
      <c r="AA34" s="7">
        <f>SUM(AA35:AA37)</f>
        <v>0</v>
      </c>
      <c r="AB34" s="7">
        <f>SUM(AB35:AB37)</f>
        <v>0</v>
      </c>
    </row>
    <row r="35" spans="1:28" s="64" customFormat="1" ht="12.75" hidden="1" x14ac:dyDescent="0.2">
      <c r="A35" s="60" t="s">
        <v>31</v>
      </c>
      <c r="B35" s="69"/>
      <c r="C35" s="8"/>
      <c r="D35" s="8">
        <f>V35+Z35</f>
        <v>0</v>
      </c>
      <c r="E35" s="167"/>
      <c r="F35" s="8">
        <f>D35+E35</f>
        <v>0</v>
      </c>
      <c r="G35" s="167"/>
      <c r="H35" s="167">
        <f>F35-G35</f>
        <v>0</v>
      </c>
      <c r="I35" s="187" t="e">
        <f>G35/F35</f>
        <v>#DIV/0!</v>
      </c>
      <c r="J35" s="188"/>
      <c r="K35" s="189"/>
      <c r="L35" s="61" t="e">
        <f>(K35+J35)/F35</f>
        <v>#DIV/0!</v>
      </c>
      <c r="M35" s="8">
        <f>K35+G35+J35</f>
        <v>0</v>
      </c>
      <c r="N35" s="8">
        <f>H35-K35-J35</f>
        <v>0</v>
      </c>
      <c r="O35" s="63" t="e">
        <f>M35/F35</f>
        <v>#DIV/0!</v>
      </c>
      <c r="Q35" s="8">
        <f>W35+AA35</f>
        <v>0</v>
      </c>
      <c r="R35" s="8">
        <f>X35+AB35</f>
        <v>0</v>
      </c>
      <c r="S35" s="65">
        <f>+N35+C35+Q35+R35</f>
        <v>0</v>
      </c>
      <c r="T35" s="66" t="e">
        <f t="shared" ref="T35:T37" si="39">+M35/(Q35+F35+R35)</f>
        <v>#DIV/0!</v>
      </c>
      <c r="V35" s="8"/>
      <c r="W35" s="8"/>
      <c r="X35" s="8"/>
      <c r="Y35" s="67"/>
      <c r="Z35" s="8"/>
      <c r="AA35" s="8"/>
      <c r="AB35" s="8"/>
    </row>
    <row r="36" spans="1:28" s="64" customFormat="1" ht="12.75" hidden="1" x14ac:dyDescent="0.2">
      <c r="A36" s="60" t="s">
        <v>32</v>
      </c>
      <c r="B36" s="69"/>
      <c r="C36" s="8"/>
      <c r="D36" s="8">
        <f t="shared" ref="D36:D37" si="40">V36+Z36</f>
        <v>0</v>
      </c>
      <c r="E36" s="167"/>
      <c r="F36" s="8">
        <f t="shared" ref="F36:F37" si="41">D36+E36</f>
        <v>0</v>
      </c>
      <c r="G36" s="167"/>
      <c r="H36" s="167">
        <f>F36-G36</f>
        <v>0</v>
      </c>
      <c r="I36" s="187" t="e">
        <f>G36/F36</f>
        <v>#DIV/0!</v>
      </c>
      <c r="J36" s="188"/>
      <c r="K36" s="189"/>
      <c r="L36" s="61" t="e">
        <f t="shared" ref="L36:L37" si="42">(K36+J36)/F36</f>
        <v>#DIV/0!</v>
      </c>
      <c r="M36" s="8">
        <f t="shared" ref="M36:M37" si="43">K36+G36+J36</f>
        <v>0</v>
      </c>
      <c r="N36" s="8">
        <f t="shared" ref="N36:N37" si="44">H36-K36-J36</f>
        <v>0</v>
      </c>
      <c r="O36" s="63" t="e">
        <f>M36/F36</f>
        <v>#DIV/0!</v>
      </c>
      <c r="Q36" s="8">
        <f t="shared" ref="Q36:Q37" si="45">W36+AA36</f>
        <v>0</v>
      </c>
      <c r="R36" s="8">
        <f t="shared" ref="R36:R37" si="46">X36+AB36</f>
        <v>0</v>
      </c>
      <c r="S36" s="65">
        <f t="shared" ref="S36:S37" si="47">+N36+C36+Q36+R36</f>
        <v>0</v>
      </c>
      <c r="T36" s="66" t="e">
        <f t="shared" si="39"/>
        <v>#DIV/0!</v>
      </c>
      <c r="V36" s="8"/>
      <c r="W36" s="8"/>
      <c r="X36" s="8"/>
      <c r="Y36" s="67"/>
      <c r="Z36" s="8"/>
      <c r="AA36" s="8"/>
      <c r="AB36" s="8"/>
    </row>
    <row r="37" spans="1:28" s="64" customFormat="1" ht="12.75" hidden="1" x14ac:dyDescent="0.2">
      <c r="A37" s="60" t="s">
        <v>33</v>
      </c>
      <c r="B37" s="69"/>
      <c r="C37" s="8"/>
      <c r="D37" s="8">
        <f t="shared" si="40"/>
        <v>0</v>
      </c>
      <c r="E37" s="167"/>
      <c r="F37" s="8">
        <f t="shared" si="41"/>
        <v>0</v>
      </c>
      <c r="G37" s="167"/>
      <c r="H37" s="167">
        <f>F37-G37</f>
        <v>0</v>
      </c>
      <c r="I37" s="187" t="e">
        <f>G37/F37</f>
        <v>#DIV/0!</v>
      </c>
      <c r="J37" s="188"/>
      <c r="K37" s="189"/>
      <c r="L37" s="61" t="e">
        <f t="shared" si="42"/>
        <v>#DIV/0!</v>
      </c>
      <c r="M37" s="8">
        <f t="shared" si="43"/>
        <v>0</v>
      </c>
      <c r="N37" s="8">
        <f t="shared" si="44"/>
        <v>0</v>
      </c>
      <c r="O37" s="63" t="e">
        <f>M37/F37</f>
        <v>#DIV/0!</v>
      </c>
      <c r="Q37" s="8">
        <f t="shared" si="45"/>
        <v>0</v>
      </c>
      <c r="R37" s="8">
        <f t="shared" si="46"/>
        <v>0</v>
      </c>
      <c r="S37" s="65">
        <f t="shared" si="47"/>
        <v>0</v>
      </c>
      <c r="T37" s="66" t="e">
        <f t="shared" si="39"/>
        <v>#DIV/0!</v>
      </c>
      <c r="V37" s="8"/>
      <c r="W37" s="8"/>
      <c r="X37" s="8"/>
      <c r="Y37" s="67"/>
      <c r="Z37" s="8"/>
      <c r="AA37" s="8"/>
      <c r="AB37" s="8"/>
    </row>
    <row r="38" spans="1:28" x14ac:dyDescent="0.25">
      <c r="A38" s="68"/>
      <c r="B38" s="69"/>
      <c r="C38" s="6"/>
      <c r="D38" s="6"/>
      <c r="E38" s="165"/>
      <c r="F38" s="6"/>
      <c r="G38" s="165"/>
      <c r="H38" s="165"/>
      <c r="I38" s="183"/>
      <c r="J38" s="184"/>
      <c r="K38" s="185"/>
      <c r="L38" s="50"/>
      <c r="M38" s="6"/>
      <c r="N38" s="6"/>
      <c r="O38" s="52"/>
      <c r="Q38" s="6"/>
      <c r="R38" s="6"/>
      <c r="S38" s="51"/>
      <c r="T38" s="54"/>
      <c r="V38" s="6"/>
      <c r="W38" s="6"/>
      <c r="X38" s="6"/>
      <c r="Y38" s="51"/>
      <c r="Z38" s="6"/>
      <c r="AA38" s="6"/>
      <c r="AB38" s="6"/>
    </row>
    <row r="39" spans="1:28" ht="30" x14ac:dyDescent="0.25">
      <c r="A39" s="55" t="s">
        <v>42</v>
      </c>
      <c r="B39" s="49" t="s">
        <v>43</v>
      </c>
      <c r="C39" s="7">
        <f>SUM(C40:C42)</f>
        <v>0</v>
      </c>
      <c r="D39" s="7">
        <f>SUM(D40:D42)</f>
        <v>0</v>
      </c>
      <c r="E39" s="168">
        <f>SUM(E40:E42)</f>
        <v>36718</v>
      </c>
      <c r="F39" s="56">
        <f>D39+E39</f>
        <v>36718</v>
      </c>
      <c r="G39" s="267">
        <f>SUM(G40:G42)</f>
        <v>0</v>
      </c>
      <c r="H39" s="166">
        <f>F39-G39</f>
        <v>36718</v>
      </c>
      <c r="I39" s="186">
        <f>G39/F39</f>
        <v>0</v>
      </c>
      <c r="J39" s="166">
        <f>SUM(J40:J42)</f>
        <v>0</v>
      </c>
      <c r="K39" s="166">
        <f>SUM(K40:K42)</f>
        <v>25569.599999999999</v>
      </c>
      <c r="L39" s="57">
        <f>(K39+J39)/F39</f>
        <v>0.69637779835503022</v>
      </c>
      <c r="M39" s="56">
        <f>K39+G39+J39</f>
        <v>25569.599999999999</v>
      </c>
      <c r="N39" s="56">
        <f>H39-K39-J39</f>
        <v>11148.400000000001</v>
      </c>
      <c r="O39" s="57">
        <f>M39/F39</f>
        <v>0.69637779835503022</v>
      </c>
      <c r="P39" s="58"/>
      <c r="Q39" s="56">
        <f>SUM(Q40:Q42)</f>
        <v>0</v>
      </c>
      <c r="R39" s="56">
        <f>SUM(R40:R42)</f>
        <v>0</v>
      </c>
      <c r="S39" s="59">
        <f>+N39+C39+Q39+R39</f>
        <v>11148.400000000001</v>
      </c>
      <c r="T39" s="57">
        <f>+M39/(Q39+F39+R39)</f>
        <v>0.69637779835503022</v>
      </c>
      <c r="V39" s="7">
        <f>SUM(V40:V42)</f>
        <v>0</v>
      </c>
      <c r="W39" s="7">
        <f>SUM(W40:W42)</f>
        <v>0</v>
      </c>
      <c r="X39" s="7">
        <f>SUM(X40:X42)</f>
        <v>0</v>
      </c>
      <c r="Y39" s="51"/>
      <c r="Z39" s="7">
        <f>SUM(Z40:Z42)</f>
        <v>0</v>
      </c>
      <c r="AA39" s="7">
        <f>SUM(AA40:AA42)</f>
        <v>0</v>
      </c>
      <c r="AB39" s="7">
        <f>SUM(AB40:AB42)</f>
        <v>0</v>
      </c>
    </row>
    <row r="40" spans="1:28" s="64" customFormat="1" ht="12.75" hidden="1" x14ac:dyDescent="0.2">
      <c r="A40" s="60" t="s">
        <v>31</v>
      </c>
      <c r="B40" s="69"/>
      <c r="C40" s="8"/>
      <c r="D40" s="8">
        <f>V40+Z40</f>
        <v>0</v>
      </c>
      <c r="E40" s="167"/>
      <c r="F40" s="8">
        <f>D40+E40</f>
        <v>0</v>
      </c>
      <c r="G40" s="167"/>
      <c r="H40" s="167">
        <f>F40-G40</f>
        <v>0</v>
      </c>
      <c r="I40" s="187" t="e">
        <f>G40/F40</f>
        <v>#DIV/0!</v>
      </c>
      <c r="J40" s="188"/>
      <c r="K40" s="189"/>
      <c r="L40" s="61" t="e">
        <f>(K40+J40)/F40</f>
        <v>#DIV/0!</v>
      </c>
      <c r="M40" s="8">
        <f>K40+G40+J40</f>
        <v>0</v>
      </c>
      <c r="N40" s="8">
        <f>H40-K40-J40</f>
        <v>0</v>
      </c>
      <c r="O40" s="63" t="e">
        <f>M40/F40</f>
        <v>#DIV/0!</v>
      </c>
      <c r="Q40" s="8">
        <f>W40+AA40</f>
        <v>0</v>
      </c>
      <c r="R40" s="8">
        <f>X40+AB40</f>
        <v>0</v>
      </c>
      <c r="S40" s="65">
        <f>+N40+C40+Q40+R40</f>
        <v>0</v>
      </c>
      <c r="T40" s="66" t="e">
        <f t="shared" ref="T40:T42" si="48">+M40/(Q40+F40+R40)</f>
        <v>#DIV/0!</v>
      </c>
      <c r="V40" s="8"/>
      <c r="W40" s="8"/>
      <c r="X40" s="8"/>
      <c r="Y40" s="67"/>
      <c r="Z40" s="8"/>
      <c r="AA40" s="8"/>
      <c r="AB40" s="8"/>
    </row>
    <row r="41" spans="1:28" s="64" customFormat="1" ht="14.25" x14ac:dyDescent="0.2">
      <c r="A41" s="60" t="s">
        <v>32</v>
      </c>
      <c r="B41" s="69"/>
      <c r="C41" s="8"/>
      <c r="D41" s="8">
        <f t="shared" ref="D41:D42" si="49">V41+Z41</f>
        <v>0</v>
      </c>
      <c r="E41" s="167">
        <v>36718</v>
      </c>
      <c r="F41" s="8">
        <f t="shared" ref="F41:F42" si="50">D41+E41</f>
        <v>36718</v>
      </c>
      <c r="G41" s="268"/>
      <c r="H41" s="167">
        <f>F41-G41</f>
        <v>36718</v>
      </c>
      <c r="I41" s="187">
        <f>G41/F41</f>
        <v>0</v>
      </c>
      <c r="J41" s="188"/>
      <c r="K41" s="189">
        <v>25569.599999999999</v>
      </c>
      <c r="L41" s="61">
        <f t="shared" ref="L41:L42" si="51">(K41+J41)/F41</f>
        <v>0.69637779835503022</v>
      </c>
      <c r="M41" s="8">
        <f t="shared" ref="M41:M42" si="52">K41+G41+J41</f>
        <v>25569.599999999999</v>
      </c>
      <c r="N41" s="8">
        <f t="shared" ref="N41:N42" si="53">H41-K41-J41</f>
        <v>11148.400000000001</v>
      </c>
      <c r="O41" s="63">
        <f>M41/F41</f>
        <v>0.69637779835503022</v>
      </c>
      <c r="Q41" s="8">
        <f t="shared" ref="Q41:Q42" si="54">W41+AA41</f>
        <v>0</v>
      </c>
      <c r="R41" s="8">
        <f t="shared" ref="R41:R42" si="55">X41+AB41</f>
        <v>0</v>
      </c>
      <c r="S41" s="65">
        <f t="shared" ref="S41:S42" si="56">+N41+C41+Q41+R41</f>
        <v>11148.400000000001</v>
      </c>
      <c r="T41" s="66">
        <f t="shared" si="48"/>
        <v>0.69637779835503022</v>
      </c>
      <c r="V41" s="8"/>
      <c r="W41" s="8"/>
      <c r="X41" s="8"/>
      <c r="Y41" s="67"/>
      <c r="Z41" s="8"/>
      <c r="AA41" s="8"/>
      <c r="AB41" s="8"/>
    </row>
    <row r="42" spans="1:28" s="64" customFormat="1" ht="12.75" hidden="1" x14ac:dyDescent="0.2">
      <c r="A42" s="60" t="s">
        <v>33</v>
      </c>
      <c r="B42" s="69"/>
      <c r="C42" s="8"/>
      <c r="D42" s="8">
        <f t="shared" si="49"/>
        <v>0</v>
      </c>
      <c r="E42" s="167"/>
      <c r="F42" s="8">
        <f t="shared" si="50"/>
        <v>0</v>
      </c>
      <c r="G42" s="167"/>
      <c r="H42" s="167">
        <f>F42-G42</f>
        <v>0</v>
      </c>
      <c r="I42" s="187" t="e">
        <f>G42/F42</f>
        <v>#DIV/0!</v>
      </c>
      <c r="J42" s="188"/>
      <c r="K42" s="189"/>
      <c r="L42" s="61" t="e">
        <f t="shared" si="51"/>
        <v>#DIV/0!</v>
      </c>
      <c r="M42" s="8">
        <f t="shared" si="52"/>
        <v>0</v>
      </c>
      <c r="N42" s="8">
        <f t="shared" si="53"/>
        <v>0</v>
      </c>
      <c r="O42" s="63" t="e">
        <f>M42/F42</f>
        <v>#DIV/0!</v>
      </c>
      <c r="Q42" s="8">
        <f t="shared" si="54"/>
        <v>0</v>
      </c>
      <c r="R42" s="8">
        <f t="shared" si="55"/>
        <v>0</v>
      </c>
      <c r="S42" s="65">
        <f t="shared" si="56"/>
        <v>0</v>
      </c>
      <c r="T42" s="66" t="e">
        <f t="shared" si="48"/>
        <v>#DIV/0!</v>
      </c>
      <c r="V42" s="8"/>
      <c r="W42" s="8"/>
      <c r="X42" s="8"/>
      <c r="Y42" s="67"/>
      <c r="Z42" s="8"/>
      <c r="AA42" s="8"/>
      <c r="AB42" s="8"/>
    </row>
    <row r="43" spans="1:28" hidden="1" x14ac:dyDescent="0.25">
      <c r="A43" s="68"/>
      <c r="B43" s="69"/>
      <c r="C43" s="6"/>
      <c r="D43" s="6"/>
      <c r="E43" s="165"/>
      <c r="F43" s="6"/>
      <c r="G43" s="165"/>
      <c r="H43" s="165"/>
      <c r="I43" s="183"/>
      <c r="J43" s="184"/>
      <c r="K43" s="185"/>
      <c r="L43" s="50"/>
      <c r="M43" s="6"/>
      <c r="N43" s="6"/>
      <c r="O43" s="52"/>
      <c r="Q43" s="6"/>
      <c r="R43" s="6"/>
      <c r="S43" s="51"/>
      <c r="T43" s="54"/>
      <c r="V43" s="6"/>
      <c r="W43" s="6"/>
      <c r="X43" s="6"/>
      <c r="Y43" s="51"/>
      <c r="Z43" s="6"/>
      <c r="AA43" s="6"/>
      <c r="AB43" s="6"/>
    </row>
    <row r="44" spans="1:28" ht="30" hidden="1" x14ac:dyDescent="0.25">
      <c r="A44" s="55" t="s">
        <v>44</v>
      </c>
      <c r="B44" s="49" t="s">
        <v>45</v>
      </c>
      <c r="C44" s="7">
        <f>SUM(C45:C47)</f>
        <v>0</v>
      </c>
      <c r="D44" s="7">
        <f>SUM(D45:D47)</f>
        <v>0</v>
      </c>
      <c r="E44" s="168">
        <f>SUM(E45:E47)</f>
        <v>0</v>
      </c>
      <c r="F44" s="56">
        <f>D44+E44</f>
        <v>0</v>
      </c>
      <c r="G44" s="267">
        <f>SUM(G45:G47)</f>
        <v>0</v>
      </c>
      <c r="H44" s="166">
        <f>F44-G44</f>
        <v>0</v>
      </c>
      <c r="I44" s="186" t="e">
        <f>G44/F44</f>
        <v>#DIV/0!</v>
      </c>
      <c r="J44" s="166">
        <f>SUM(J45:J47)</f>
        <v>0</v>
      </c>
      <c r="K44" s="166">
        <f>SUM(K45:K47)</f>
        <v>0</v>
      </c>
      <c r="L44" s="57" t="e">
        <f>(K44+J44)/F44</f>
        <v>#DIV/0!</v>
      </c>
      <c r="M44" s="56">
        <f>K44+G44+J44</f>
        <v>0</v>
      </c>
      <c r="N44" s="56">
        <f>H44-K44-J44</f>
        <v>0</v>
      </c>
      <c r="O44" s="57" t="e">
        <f>M44/F44</f>
        <v>#DIV/0!</v>
      </c>
      <c r="P44" s="58"/>
      <c r="Q44" s="56">
        <f>SUM(Q45:Q47)</f>
        <v>0</v>
      </c>
      <c r="R44" s="56">
        <f>SUM(R45:R47)</f>
        <v>0</v>
      </c>
      <c r="S44" s="59">
        <f>+N44+C44+Q44+R44</f>
        <v>0</v>
      </c>
      <c r="T44" s="57" t="e">
        <f>+M44/(Q44+F44+R44)</f>
        <v>#DIV/0!</v>
      </c>
      <c r="V44" s="7">
        <f>SUM(V45:V47)</f>
        <v>0</v>
      </c>
      <c r="W44" s="7">
        <f>SUM(W45:W47)</f>
        <v>0</v>
      </c>
      <c r="X44" s="7">
        <f>SUM(X45:X47)</f>
        <v>0</v>
      </c>
      <c r="Y44" s="51"/>
      <c r="Z44" s="7">
        <f>SUM(Z45:Z47)</f>
        <v>0</v>
      </c>
      <c r="AA44" s="7">
        <f>SUM(AA45:AA47)</f>
        <v>0</v>
      </c>
      <c r="AB44" s="7">
        <f>SUM(AB45:AB47)</f>
        <v>0</v>
      </c>
    </row>
    <row r="45" spans="1:28" s="64" customFormat="1" ht="12.75" hidden="1" x14ac:dyDescent="0.2">
      <c r="A45" s="60" t="s">
        <v>31</v>
      </c>
      <c r="B45" s="69"/>
      <c r="C45" s="8"/>
      <c r="D45" s="8">
        <f>V45+Z45</f>
        <v>0</v>
      </c>
      <c r="E45" s="167"/>
      <c r="F45" s="8">
        <f>D45+E45</f>
        <v>0</v>
      </c>
      <c r="G45" s="167"/>
      <c r="H45" s="167">
        <f>F45-G45</f>
        <v>0</v>
      </c>
      <c r="I45" s="187" t="e">
        <f>G45/F45</f>
        <v>#DIV/0!</v>
      </c>
      <c r="J45" s="188"/>
      <c r="K45" s="189"/>
      <c r="L45" s="61" t="e">
        <f>(K45+J45)/F45</f>
        <v>#DIV/0!</v>
      </c>
      <c r="M45" s="8">
        <f>K45+G45+J45</f>
        <v>0</v>
      </c>
      <c r="N45" s="8">
        <f>H45-K45-J45</f>
        <v>0</v>
      </c>
      <c r="O45" s="63" t="e">
        <f>M45/F45</f>
        <v>#DIV/0!</v>
      </c>
      <c r="Q45" s="8">
        <f>W45+AA45</f>
        <v>0</v>
      </c>
      <c r="R45" s="8">
        <f>X45+AB45</f>
        <v>0</v>
      </c>
      <c r="S45" s="65">
        <f>+N45+C45+Q45+R45</f>
        <v>0</v>
      </c>
      <c r="T45" s="66" t="e">
        <f t="shared" ref="T45:T47" si="57">+M45/(Q45+F45+R45)</f>
        <v>#DIV/0!</v>
      </c>
      <c r="V45" s="8"/>
      <c r="W45" s="8"/>
      <c r="X45" s="8"/>
      <c r="Y45" s="67"/>
      <c r="Z45" s="8"/>
      <c r="AA45" s="8"/>
      <c r="AB45" s="8"/>
    </row>
    <row r="46" spans="1:28" s="64" customFormat="1" ht="12.75" hidden="1" x14ac:dyDescent="0.2">
      <c r="A46" s="60" t="s">
        <v>32</v>
      </c>
      <c r="B46" s="69"/>
      <c r="C46" s="8"/>
      <c r="D46" s="8">
        <f t="shared" ref="D46:D47" si="58">V46+Z46</f>
        <v>0</v>
      </c>
      <c r="E46" s="167"/>
      <c r="F46" s="8">
        <f t="shared" ref="F46:F47" si="59">D46+E46</f>
        <v>0</v>
      </c>
      <c r="G46" s="167"/>
      <c r="H46" s="167">
        <f>F46-G46</f>
        <v>0</v>
      </c>
      <c r="I46" s="187" t="e">
        <f t="shared" ref="I46:I47" si="60">G46/F46</f>
        <v>#DIV/0!</v>
      </c>
      <c r="J46" s="188"/>
      <c r="K46" s="189"/>
      <c r="L46" s="61" t="e">
        <f t="shared" ref="L46:L47" si="61">(K46+J46)/F46</f>
        <v>#DIV/0!</v>
      </c>
      <c r="M46" s="8">
        <f t="shared" ref="M46:M47" si="62">K46+G46+J46</f>
        <v>0</v>
      </c>
      <c r="N46" s="8">
        <f t="shared" ref="N46:N47" si="63">H46-K46-J46</f>
        <v>0</v>
      </c>
      <c r="O46" s="63" t="e">
        <f>M46/F46</f>
        <v>#DIV/0!</v>
      </c>
      <c r="Q46" s="8">
        <f t="shared" ref="Q46:Q47" si="64">W46+AA46</f>
        <v>0</v>
      </c>
      <c r="R46" s="8">
        <f t="shared" ref="R46:R47" si="65">X46+AB46</f>
        <v>0</v>
      </c>
      <c r="S46" s="65">
        <f t="shared" ref="S46:S47" si="66">+N46+C46+Q46+R46</f>
        <v>0</v>
      </c>
      <c r="T46" s="66" t="e">
        <f t="shared" si="57"/>
        <v>#DIV/0!</v>
      </c>
      <c r="V46" s="8"/>
      <c r="W46" s="8"/>
      <c r="X46" s="8"/>
      <c r="Y46" s="67"/>
      <c r="Z46" s="8"/>
      <c r="AA46" s="8"/>
      <c r="AB46" s="8"/>
    </row>
    <row r="47" spans="1:28" s="64" customFormat="1" ht="12.75" hidden="1" x14ac:dyDescent="0.2">
      <c r="A47" s="60" t="s">
        <v>33</v>
      </c>
      <c r="B47" s="69"/>
      <c r="C47" s="8"/>
      <c r="D47" s="8">
        <f t="shared" si="58"/>
        <v>0</v>
      </c>
      <c r="E47" s="167"/>
      <c r="F47" s="8">
        <f t="shared" si="59"/>
        <v>0</v>
      </c>
      <c r="G47" s="167"/>
      <c r="H47" s="167">
        <f>F47-G47</f>
        <v>0</v>
      </c>
      <c r="I47" s="187" t="e">
        <f t="shared" si="60"/>
        <v>#DIV/0!</v>
      </c>
      <c r="J47" s="188"/>
      <c r="K47" s="189"/>
      <c r="L47" s="61" t="e">
        <f t="shared" si="61"/>
        <v>#DIV/0!</v>
      </c>
      <c r="M47" s="8">
        <f t="shared" si="62"/>
        <v>0</v>
      </c>
      <c r="N47" s="8">
        <f t="shared" si="63"/>
        <v>0</v>
      </c>
      <c r="O47" s="63" t="e">
        <f>M47/F47</f>
        <v>#DIV/0!</v>
      </c>
      <c r="Q47" s="8">
        <f t="shared" si="64"/>
        <v>0</v>
      </c>
      <c r="R47" s="8">
        <f t="shared" si="65"/>
        <v>0</v>
      </c>
      <c r="S47" s="65">
        <f t="shared" si="66"/>
        <v>0</v>
      </c>
      <c r="T47" s="66" t="e">
        <f t="shared" si="57"/>
        <v>#DIV/0!</v>
      </c>
      <c r="V47" s="8"/>
      <c r="W47" s="8"/>
      <c r="X47" s="8"/>
      <c r="Y47" s="67"/>
      <c r="Z47" s="8"/>
      <c r="AA47" s="8"/>
      <c r="AB47" s="8"/>
    </row>
    <row r="48" spans="1:28" x14ac:dyDescent="0.25">
      <c r="A48" s="68"/>
      <c r="B48" s="69"/>
      <c r="C48" s="6"/>
      <c r="D48" s="6"/>
      <c r="E48" s="165"/>
      <c r="F48" s="6"/>
      <c r="G48" s="165"/>
      <c r="H48" s="165"/>
      <c r="I48" s="183"/>
      <c r="J48" s="184"/>
      <c r="K48" s="185"/>
      <c r="L48" s="50"/>
      <c r="M48" s="6"/>
      <c r="N48" s="6"/>
      <c r="O48" s="52"/>
      <c r="Q48" s="6"/>
      <c r="R48" s="6"/>
      <c r="S48" s="51"/>
      <c r="T48" s="54"/>
      <c r="V48" s="6"/>
      <c r="W48" s="6"/>
      <c r="X48" s="6"/>
      <c r="Y48" s="51"/>
      <c r="Z48" s="6"/>
      <c r="AA48" s="6"/>
      <c r="AB48" s="6"/>
    </row>
    <row r="49" spans="1:28" x14ac:dyDescent="0.25">
      <c r="A49" s="48" t="s">
        <v>46</v>
      </c>
      <c r="B49" s="49"/>
      <c r="C49" s="6"/>
      <c r="D49" s="6"/>
      <c r="E49" s="165"/>
      <c r="F49" s="6"/>
      <c r="G49" s="165"/>
      <c r="H49" s="165"/>
      <c r="I49" s="183"/>
      <c r="J49" s="184"/>
      <c r="K49" s="185"/>
      <c r="L49" s="50"/>
      <c r="M49" s="6"/>
      <c r="N49" s="6"/>
      <c r="O49" s="52"/>
      <c r="Q49" s="6"/>
      <c r="R49" s="6"/>
      <c r="S49" s="51"/>
      <c r="T49" s="54"/>
      <c r="V49" s="6"/>
      <c r="W49" s="6"/>
      <c r="X49" s="6"/>
      <c r="Y49" s="51"/>
      <c r="Z49" s="6"/>
      <c r="AA49" s="6"/>
      <c r="AB49" s="6"/>
    </row>
    <row r="50" spans="1:28" x14ac:dyDescent="0.25">
      <c r="A50" s="73"/>
      <c r="B50" s="49"/>
      <c r="C50" s="6"/>
      <c r="D50" s="6"/>
      <c r="E50" s="165"/>
      <c r="F50" s="6"/>
      <c r="G50" s="165"/>
      <c r="H50" s="165"/>
      <c r="I50" s="183"/>
      <c r="J50" s="184"/>
      <c r="K50" s="185"/>
      <c r="L50" s="50"/>
      <c r="M50" s="6"/>
      <c r="N50" s="6"/>
      <c r="O50" s="52"/>
      <c r="Q50" s="6"/>
      <c r="R50" s="6"/>
      <c r="S50" s="51"/>
      <c r="T50" s="54"/>
      <c r="V50" s="6"/>
      <c r="W50" s="6"/>
      <c r="X50" s="6"/>
      <c r="Y50" s="51"/>
      <c r="Z50" s="6"/>
      <c r="AA50" s="6"/>
      <c r="AB50" s="6"/>
    </row>
    <row r="51" spans="1:28" ht="45" x14ac:dyDescent="0.25">
      <c r="A51" s="55" t="s">
        <v>47</v>
      </c>
      <c r="B51" s="76" t="s">
        <v>158</v>
      </c>
      <c r="C51" s="7">
        <f>SUM(C52:C54)</f>
        <v>0</v>
      </c>
      <c r="D51" s="7">
        <f>SUM(D52:D54)</f>
        <v>273896.94</v>
      </c>
      <c r="E51" s="168">
        <f>SUM(E52:E54)</f>
        <v>0</v>
      </c>
      <c r="F51" s="56">
        <f>D51+E51</f>
        <v>273896.94</v>
      </c>
      <c r="G51" s="267">
        <f>SUM(G52:G54)</f>
        <v>15000</v>
      </c>
      <c r="H51" s="166">
        <f>F51-G51</f>
        <v>258896.94</v>
      </c>
      <c r="I51" s="186">
        <f>G51/F51</f>
        <v>5.4765124429648614E-2</v>
      </c>
      <c r="J51" s="166">
        <f>SUM(J52:J54)</f>
        <v>0</v>
      </c>
      <c r="K51" s="166">
        <f>SUM(K52:K54)</f>
        <v>0</v>
      </c>
      <c r="L51" s="57">
        <f>(K51+J51)/F51</f>
        <v>0</v>
      </c>
      <c r="M51" s="56">
        <f>K51+G51+J51</f>
        <v>15000</v>
      </c>
      <c r="N51" s="56">
        <f>H51-K51-J51</f>
        <v>258896.94</v>
      </c>
      <c r="O51" s="57">
        <f>M51/F51</f>
        <v>5.4765124429648614E-2</v>
      </c>
      <c r="P51" s="58"/>
      <c r="Q51" s="56">
        <f>SUM(Q52:Q54)</f>
        <v>262882.78688524588</v>
      </c>
      <c r="R51" s="56">
        <f>SUM(R52:R54)</f>
        <v>315502.6899550446</v>
      </c>
      <c r="S51" s="59">
        <f>+N51+C51+Q51+R51</f>
        <v>837282.41684029042</v>
      </c>
      <c r="T51" s="57">
        <f>+M51/(Q51+F51+R51)</f>
        <v>1.7599799906244995E-2</v>
      </c>
      <c r="V51" s="7">
        <f>SUM(V52:V54)</f>
        <v>0</v>
      </c>
      <c r="W51" s="7">
        <f>SUM(W52:W54)</f>
        <v>0</v>
      </c>
      <c r="X51" s="7">
        <f>SUM(X52:X54)</f>
        <v>0</v>
      </c>
      <c r="Y51" s="51"/>
      <c r="Z51" s="7">
        <f>SUM(Z52:Z54)</f>
        <v>0</v>
      </c>
      <c r="AA51" s="7">
        <f>SUM(AA52:AA54)</f>
        <v>0</v>
      </c>
      <c r="AB51" s="7">
        <f>SUM(AB52:AB54)</f>
        <v>0</v>
      </c>
    </row>
    <row r="52" spans="1:28" s="64" customFormat="1" ht="12.75" x14ac:dyDescent="0.2">
      <c r="A52" s="60" t="s">
        <v>31</v>
      </c>
      <c r="B52" s="69"/>
      <c r="C52" s="8"/>
      <c r="D52" s="8">
        <v>273896.94</v>
      </c>
      <c r="E52" s="167"/>
      <c r="F52" s="8">
        <f>D52+E52</f>
        <v>273896.94</v>
      </c>
      <c r="G52" s="167">
        <v>15000</v>
      </c>
      <c r="H52" s="167">
        <f>F52-G52</f>
        <v>258896.94</v>
      </c>
      <c r="I52" s="187">
        <f>G52/F52</f>
        <v>5.4765124429648614E-2</v>
      </c>
      <c r="J52" s="188"/>
      <c r="K52" s="189"/>
      <c r="L52" s="61">
        <f>(K52+J52)/F52</f>
        <v>0</v>
      </c>
      <c r="M52" s="8">
        <f>K52+G52+J52</f>
        <v>15000</v>
      </c>
      <c r="N52" s="8">
        <f>H52-K52-J52</f>
        <v>258896.94</v>
      </c>
      <c r="O52" s="63">
        <f>M52/F52</f>
        <v>5.4765124429648614E-2</v>
      </c>
      <c r="Q52" s="8">
        <v>262882.78688524588</v>
      </c>
      <c r="R52" s="8">
        <v>263560.17392586044</v>
      </c>
      <c r="S52" s="65">
        <f>+N52+C52+Q52+R52</f>
        <v>785339.90081110632</v>
      </c>
      <c r="T52" s="66">
        <f t="shared" ref="T52:T54" si="67">+M52/(Q52+F52+R52)</f>
        <v>1.874203695804522E-2</v>
      </c>
      <c r="V52" s="8"/>
      <c r="W52" s="8"/>
      <c r="X52" s="8"/>
      <c r="Y52" s="67"/>
      <c r="Z52" s="8"/>
      <c r="AA52" s="8"/>
      <c r="AB52" s="8"/>
    </row>
    <row r="53" spans="1:28" s="64" customFormat="1" ht="12.75" hidden="1" x14ac:dyDescent="0.2">
      <c r="A53" s="60" t="s">
        <v>32</v>
      </c>
      <c r="B53" s="69"/>
      <c r="C53" s="8"/>
      <c r="D53" s="8"/>
      <c r="E53" s="167"/>
      <c r="F53" s="8">
        <f t="shared" ref="F53:F54" si="68">D53+E53</f>
        <v>0</v>
      </c>
      <c r="G53" s="167"/>
      <c r="H53" s="167">
        <f>F53-G53</f>
        <v>0</v>
      </c>
      <c r="I53" s="187" t="e">
        <f>G53/F53</f>
        <v>#DIV/0!</v>
      </c>
      <c r="J53" s="188"/>
      <c r="K53" s="189"/>
      <c r="L53" s="61" t="e">
        <f t="shared" ref="L53:L54" si="69">(K53+J53)/F53</f>
        <v>#DIV/0!</v>
      </c>
      <c r="M53" s="8">
        <f t="shared" ref="M53:M54" si="70">K53+G53+J53</f>
        <v>0</v>
      </c>
      <c r="N53" s="8">
        <f t="shared" ref="N53:N54" si="71">H53-K53-J53</f>
        <v>0</v>
      </c>
      <c r="O53" s="63" t="e">
        <f>M53/F53</f>
        <v>#DIV/0!</v>
      </c>
      <c r="Q53" s="8">
        <f t="shared" ref="Q53:Q54" si="72">W53+AA53</f>
        <v>0</v>
      </c>
      <c r="R53" s="8">
        <v>51942.516029184175</v>
      </c>
      <c r="S53" s="65">
        <f t="shared" ref="S53:S54" si="73">+N53+C53+Q53+R53</f>
        <v>51942.516029184175</v>
      </c>
      <c r="T53" s="66">
        <f t="shared" si="67"/>
        <v>0</v>
      </c>
      <c r="V53" s="8"/>
      <c r="W53" s="8"/>
      <c r="X53" s="8"/>
      <c r="Y53" s="67"/>
      <c r="Z53" s="8"/>
      <c r="AA53" s="8"/>
      <c r="AB53" s="8"/>
    </row>
    <row r="54" spans="1:28" s="64" customFormat="1" ht="12.75" hidden="1" x14ac:dyDescent="0.2">
      <c r="A54" s="60" t="s">
        <v>33</v>
      </c>
      <c r="B54" s="69"/>
      <c r="C54" s="8"/>
      <c r="D54" s="8">
        <f t="shared" ref="D54" si="74">V54+Z54</f>
        <v>0</v>
      </c>
      <c r="E54" s="167"/>
      <c r="F54" s="8">
        <f t="shared" si="68"/>
        <v>0</v>
      </c>
      <c r="G54" s="167"/>
      <c r="H54" s="167">
        <f>F54-G54</f>
        <v>0</v>
      </c>
      <c r="I54" s="187" t="e">
        <f>G54/F54</f>
        <v>#DIV/0!</v>
      </c>
      <c r="J54" s="188"/>
      <c r="K54" s="189"/>
      <c r="L54" s="61" t="e">
        <f t="shared" si="69"/>
        <v>#DIV/0!</v>
      </c>
      <c r="M54" s="8">
        <f t="shared" si="70"/>
        <v>0</v>
      </c>
      <c r="N54" s="8">
        <f t="shared" si="71"/>
        <v>0</v>
      </c>
      <c r="O54" s="63" t="e">
        <f>M54/F54</f>
        <v>#DIV/0!</v>
      </c>
      <c r="Q54" s="8">
        <f t="shared" si="72"/>
        <v>0</v>
      </c>
      <c r="R54" s="8">
        <f t="shared" ref="R54" si="75">X54+AB54</f>
        <v>0</v>
      </c>
      <c r="S54" s="65">
        <f t="shared" si="73"/>
        <v>0</v>
      </c>
      <c r="T54" s="66" t="e">
        <f t="shared" si="67"/>
        <v>#DIV/0!</v>
      </c>
      <c r="V54" s="8"/>
      <c r="W54" s="8"/>
      <c r="X54" s="8"/>
      <c r="Y54" s="67"/>
      <c r="Z54" s="8"/>
      <c r="AA54" s="8"/>
      <c r="AB54" s="8"/>
    </row>
    <row r="55" spans="1:28" x14ac:dyDescent="0.25">
      <c r="A55" s="68"/>
      <c r="B55" s="69"/>
      <c r="C55" s="6"/>
      <c r="D55" s="6"/>
      <c r="E55" s="165"/>
      <c r="F55" s="6"/>
      <c r="G55" s="165"/>
      <c r="H55" s="165"/>
      <c r="I55" s="183"/>
      <c r="J55" s="184"/>
      <c r="K55" s="185"/>
      <c r="L55" s="50"/>
      <c r="M55" s="6"/>
      <c r="N55" s="6"/>
      <c r="O55" s="52"/>
      <c r="Q55" s="6"/>
      <c r="R55" s="6"/>
      <c r="S55" s="51"/>
      <c r="T55" s="54"/>
      <c r="V55" s="6"/>
      <c r="W55" s="6"/>
      <c r="X55" s="6"/>
      <c r="Y55" s="51"/>
      <c r="Z55" s="6"/>
      <c r="AA55" s="6"/>
      <c r="AB55" s="6"/>
    </row>
    <row r="56" spans="1:28" s="24" customFormat="1" x14ac:dyDescent="0.25">
      <c r="A56" s="71" t="s">
        <v>49</v>
      </c>
      <c r="B56" s="49"/>
      <c r="C56" s="7">
        <f>SUM(C57:C59)</f>
        <v>0</v>
      </c>
      <c r="D56" s="7">
        <f>SUM(D57:D59)</f>
        <v>273896.94</v>
      </c>
      <c r="E56" s="168">
        <f>SUM(E57:E59)</f>
        <v>36718</v>
      </c>
      <c r="F56" s="7">
        <f>D56+E56</f>
        <v>310614.94</v>
      </c>
      <c r="G56" s="165">
        <f>SUM(G57:G59)</f>
        <v>190474.74</v>
      </c>
      <c r="H56" s="168">
        <f>F56-G56</f>
        <v>120140.20000000001</v>
      </c>
      <c r="I56" s="186">
        <f>G56/F56</f>
        <v>0.61321821802904908</v>
      </c>
      <c r="J56" s="168">
        <f>SUM(J57:J59)</f>
        <v>0</v>
      </c>
      <c r="K56" s="168">
        <f>SUM(K57:K59)</f>
        <v>25569.599999999999</v>
      </c>
      <c r="L56" s="57">
        <f>(K56+J56)/F56</f>
        <v>8.2319285736867642E-2</v>
      </c>
      <c r="M56" s="7">
        <f>K56+G56+J56</f>
        <v>216044.34</v>
      </c>
      <c r="N56" s="7">
        <f>H56-K56-J56</f>
        <v>94570.6</v>
      </c>
      <c r="O56" s="72">
        <f>M56/F56</f>
        <v>0.69553750376591672</v>
      </c>
      <c r="Q56" s="7">
        <f>SUM(Q57:Q59)</f>
        <v>262882.78688524588</v>
      </c>
      <c r="R56" s="7">
        <f>SUM(R57:R59)</f>
        <v>315502.6899550446</v>
      </c>
      <c r="S56" s="59">
        <f>+N56+C56+Q56+R56</f>
        <v>672956.07684029057</v>
      </c>
      <c r="T56" s="57">
        <f>+M56/(Q56+F56+R56)</f>
        <v>0.24301939111330306</v>
      </c>
      <c r="V56" s="7">
        <f>SUM(V57:V59)</f>
        <v>0</v>
      </c>
      <c r="W56" s="7">
        <f>SUM(W57:W59)</f>
        <v>0</v>
      </c>
      <c r="X56" s="7">
        <f>SUM(X57:X59)</f>
        <v>0</v>
      </c>
      <c r="Y56" s="45"/>
      <c r="Z56" s="7">
        <f>SUM(Z57:Z59)</f>
        <v>0</v>
      </c>
      <c r="AA56" s="7">
        <f>SUM(AA57:AA59)</f>
        <v>0</v>
      </c>
      <c r="AB56" s="7">
        <f>SUM(AB57:AB59)</f>
        <v>0</v>
      </c>
    </row>
    <row r="57" spans="1:28" s="24" customFormat="1" x14ac:dyDescent="0.25">
      <c r="A57" s="48" t="s">
        <v>31</v>
      </c>
      <c r="B57" s="49"/>
      <c r="C57" s="7">
        <f>+C30+C35+C40+C45+C52</f>
        <v>0</v>
      </c>
      <c r="D57" s="7">
        <f>+D30+D35+D40+D45+D52</f>
        <v>273896.94</v>
      </c>
      <c r="E57" s="168">
        <f>+E30+E35+E40+E45+E52</f>
        <v>0</v>
      </c>
      <c r="F57" s="7">
        <f>D57+E57</f>
        <v>273896.94</v>
      </c>
      <c r="G57" s="165">
        <f>+G30+G35+G40+G45+G52</f>
        <v>15000</v>
      </c>
      <c r="H57" s="168">
        <f>F57-G57</f>
        <v>258896.94</v>
      </c>
      <c r="I57" s="186">
        <f>G57/F57</f>
        <v>5.4765124429648614E-2</v>
      </c>
      <c r="J57" s="168">
        <f t="shared" ref="J57:K59" si="76">+J30+J35+J40+J45+J52</f>
        <v>0</v>
      </c>
      <c r="K57" s="168">
        <f t="shared" si="76"/>
        <v>0</v>
      </c>
      <c r="L57" s="57">
        <f>(K57+J57)/F57</f>
        <v>0</v>
      </c>
      <c r="M57" s="7">
        <f>K57+G57+J57</f>
        <v>15000</v>
      </c>
      <c r="N57" s="7">
        <f>H57-K57-J57</f>
        <v>258896.94</v>
      </c>
      <c r="O57" s="72">
        <f>M57/F57</f>
        <v>5.4765124429648614E-2</v>
      </c>
      <c r="Q57" s="7">
        <f t="shared" ref="Q57:R59" si="77">+Q30+Q35+Q40+Q45+Q52</f>
        <v>262882.78688524588</v>
      </c>
      <c r="R57" s="7">
        <f t="shared" si="77"/>
        <v>263560.17392586044</v>
      </c>
      <c r="S57" s="59">
        <f>+N57+C57+Q57+R57</f>
        <v>785339.90081110632</v>
      </c>
      <c r="T57" s="57">
        <f t="shared" ref="T57:T59" si="78">+M57/(Q57+F57+R57)</f>
        <v>1.874203695804522E-2</v>
      </c>
      <c r="V57" s="7">
        <f t="shared" ref="V57:X59" si="79">+V30+V35+V40+V45+V52</f>
        <v>0</v>
      </c>
      <c r="W57" s="7">
        <f t="shared" si="79"/>
        <v>0</v>
      </c>
      <c r="X57" s="7">
        <f t="shared" si="79"/>
        <v>0</v>
      </c>
      <c r="Y57" s="45"/>
      <c r="Z57" s="7">
        <f t="shared" ref="Z57:AB57" si="80">+Z30+Z35+Z40+Z45+Z52</f>
        <v>0</v>
      </c>
      <c r="AA57" s="7">
        <f t="shared" si="80"/>
        <v>0</v>
      </c>
      <c r="AB57" s="7">
        <f t="shared" si="80"/>
        <v>0</v>
      </c>
    </row>
    <row r="58" spans="1:28" s="24" customFormat="1" x14ac:dyDescent="0.25">
      <c r="A58" s="48" t="s">
        <v>32</v>
      </c>
      <c r="B58" s="49"/>
      <c r="C58" s="7">
        <f t="shared" ref="C58:E59" si="81">+C31+C36+C41+C46+C53</f>
        <v>0</v>
      </c>
      <c r="D58" s="7">
        <f t="shared" si="81"/>
        <v>0</v>
      </c>
      <c r="E58" s="168">
        <f t="shared" si="81"/>
        <v>36718</v>
      </c>
      <c r="F58" s="7">
        <f>D58+E58</f>
        <v>36718</v>
      </c>
      <c r="G58" s="165">
        <f>+G31+G36+G41+G46+G53</f>
        <v>175474.74</v>
      </c>
      <c r="H58" s="168">
        <f>F58-G58</f>
        <v>-138756.74</v>
      </c>
      <c r="I58" s="186">
        <f>G58/F58</f>
        <v>4.7789841494634784</v>
      </c>
      <c r="J58" s="168">
        <f t="shared" si="76"/>
        <v>0</v>
      </c>
      <c r="K58" s="168">
        <f t="shared" si="76"/>
        <v>25569.599999999999</v>
      </c>
      <c r="L58" s="57">
        <f t="shared" ref="L58:L59" si="82">(K58+J58)/F58</f>
        <v>0.69637779835503022</v>
      </c>
      <c r="M58" s="7">
        <f t="shared" ref="M58:M59" si="83">K58+G58+J58</f>
        <v>201044.34</v>
      </c>
      <c r="N58" s="7">
        <f t="shared" ref="N58:N59" si="84">H58-K58-J58</f>
        <v>-164326.34</v>
      </c>
      <c r="O58" s="72">
        <f>M58/F58</f>
        <v>5.4753619478185085</v>
      </c>
      <c r="Q58" s="7">
        <f t="shared" si="77"/>
        <v>0</v>
      </c>
      <c r="R58" s="7">
        <f t="shared" si="77"/>
        <v>51942.516029184175</v>
      </c>
      <c r="S58" s="59">
        <f t="shared" ref="S58:S59" si="85">+N58+C58+Q58+R58</f>
        <v>-112383.82397081582</v>
      </c>
      <c r="T58" s="57">
        <f t="shared" si="78"/>
        <v>2.267574665748874</v>
      </c>
      <c r="V58" s="7">
        <f t="shared" si="79"/>
        <v>0</v>
      </c>
      <c r="W58" s="7">
        <f t="shared" si="79"/>
        <v>0</v>
      </c>
      <c r="X58" s="7">
        <f t="shared" si="79"/>
        <v>0</v>
      </c>
      <c r="Y58" s="45"/>
      <c r="Z58" s="7">
        <f t="shared" ref="Z58:AB58" si="86">+Z31+Z36+Z41+Z46+Z53</f>
        <v>0</v>
      </c>
      <c r="AA58" s="7">
        <f t="shared" si="86"/>
        <v>0</v>
      </c>
      <c r="AB58" s="7">
        <f t="shared" si="86"/>
        <v>0</v>
      </c>
    </row>
    <row r="59" spans="1:28" s="24" customFormat="1" hidden="1" x14ac:dyDescent="0.25">
      <c r="A59" s="48" t="s">
        <v>33</v>
      </c>
      <c r="B59" s="49"/>
      <c r="C59" s="7">
        <f t="shared" si="81"/>
        <v>0</v>
      </c>
      <c r="D59" s="7">
        <f t="shared" si="81"/>
        <v>0</v>
      </c>
      <c r="E59" s="168">
        <f t="shared" si="81"/>
        <v>0</v>
      </c>
      <c r="F59" s="7">
        <f>D59+E59</f>
        <v>0</v>
      </c>
      <c r="G59" s="165">
        <f>+G32+G37+G42+G47+G54</f>
        <v>0</v>
      </c>
      <c r="H59" s="168">
        <f>F59-G59</f>
        <v>0</v>
      </c>
      <c r="I59" s="186" t="e">
        <f>G59/F59</f>
        <v>#DIV/0!</v>
      </c>
      <c r="J59" s="168">
        <f t="shared" si="76"/>
        <v>0</v>
      </c>
      <c r="K59" s="168">
        <f t="shared" si="76"/>
        <v>0</v>
      </c>
      <c r="L59" s="57" t="e">
        <f t="shared" si="82"/>
        <v>#DIV/0!</v>
      </c>
      <c r="M59" s="7">
        <f t="shared" si="83"/>
        <v>0</v>
      </c>
      <c r="N59" s="7">
        <f t="shared" si="84"/>
        <v>0</v>
      </c>
      <c r="O59" s="72" t="e">
        <f>M59/F59</f>
        <v>#DIV/0!</v>
      </c>
      <c r="Q59" s="7">
        <f t="shared" si="77"/>
        <v>0</v>
      </c>
      <c r="R59" s="7">
        <f t="shared" si="77"/>
        <v>0</v>
      </c>
      <c r="S59" s="59">
        <f t="shared" si="85"/>
        <v>0</v>
      </c>
      <c r="T59" s="57" t="e">
        <f t="shared" si="78"/>
        <v>#DIV/0!</v>
      </c>
      <c r="V59" s="7">
        <f t="shared" si="79"/>
        <v>0</v>
      </c>
      <c r="W59" s="7">
        <f t="shared" si="79"/>
        <v>0</v>
      </c>
      <c r="X59" s="7">
        <f t="shared" si="79"/>
        <v>0</v>
      </c>
      <c r="Y59" s="45"/>
      <c r="Z59" s="7">
        <f t="shared" ref="Z59:AB59" si="87">+Z32+Z37+Z42+Z47+Z54</f>
        <v>0</v>
      </c>
      <c r="AA59" s="7">
        <f t="shared" si="87"/>
        <v>0</v>
      </c>
      <c r="AB59" s="7">
        <f t="shared" si="87"/>
        <v>0</v>
      </c>
    </row>
    <row r="60" spans="1:28" x14ac:dyDescent="0.25">
      <c r="A60" s="68"/>
      <c r="B60" s="69"/>
      <c r="C60" s="6"/>
      <c r="D60" s="6"/>
      <c r="E60" s="165"/>
      <c r="F60" s="6"/>
      <c r="G60" s="165"/>
      <c r="H60" s="165"/>
      <c r="I60" s="183"/>
      <c r="J60" s="184"/>
      <c r="K60" s="185"/>
      <c r="L60" s="50"/>
      <c r="M60" s="6"/>
      <c r="N60" s="6"/>
      <c r="O60" s="52"/>
      <c r="Q60" s="6"/>
      <c r="R60" s="6"/>
      <c r="S60" s="51"/>
      <c r="T60" s="54"/>
      <c r="V60" s="6"/>
      <c r="W60" s="6"/>
      <c r="X60" s="6"/>
      <c r="Y60" s="51"/>
      <c r="Z60" s="6"/>
      <c r="AA60" s="6"/>
      <c r="AB60" s="6"/>
    </row>
    <row r="61" spans="1:28" x14ac:dyDescent="0.25">
      <c r="A61" s="48" t="s">
        <v>50</v>
      </c>
      <c r="B61" s="69"/>
      <c r="C61" s="6"/>
      <c r="D61" s="6"/>
      <c r="E61" s="165"/>
      <c r="F61" s="6"/>
      <c r="G61" s="165"/>
      <c r="H61" s="165"/>
      <c r="I61" s="183"/>
      <c r="J61" s="184"/>
      <c r="K61" s="185"/>
      <c r="L61" s="50"/>
      <c r="M61" s="6"/>
      <c r="N61" s="6"/>
      <c r="O61" s="52"/>
      <c r="Q61" s="6"/>
      <c r="R61" s="6"/>
      <c r="S61" s="51"/>
      <c r="T61" s="54"/>
      <c r="V61" s="6"/>
      <c r="W61" s="6"/>
      <c r="X61" s="6"/>
      <c r="Y61" s="51"/>
      <c r="Z61" s="6"/>
      <c r="AA61" s="6"/>
      <c r="AB61" s="6"/>
    </row>
    <row r="62" spans="1:28" x14ac:dyDescent="0.25">
      <c r="A62" s="68"/>
      <c r="B62" s="69"/>
      <c r="C62" s="6"/>
      <c r="D62" s="6"/>
      <c r="E62" s="165"/>
      <c r="F62" s="6"/>
      <c r="G62" s="165"/>
      <c r="H62" s="165"/>
      <c r="I62" s="183"/>
      <c r="J62" s="184"/>
      <c r="K62" s="185"/>
      <c r="L62" s="50"/>
      <c r="M62" s="6"/>
      <c r="N62" s="6"/>
      <c r="O62" s="52"/>
      <c r="Q62" s="6"/>
      <c r="R62" s="6"/>
      <c r="S62" s="51"/>
      <c r="T62" s="54"/>
      <c r="V62" s="6"/>
      <c r="W62" s="6"/>
      <c r="X62" s="6"/>
      <c r="Y62" s="51"/>
      <c r="Z62" s="6"/>
      <c r="AA62" s="6"/>
      <c r="AB62" s="6"/>
    </row>
    <row r="63" spans="1:28" x14ac:dyDescent="0.25">
      <c r="A63" s="48" t="s">
        <v>51</v>
      </c>
      <c r="B63" s="69"/>
      <c r="C63" s="6"/>
      <c r="D63" s="6"/>
      <c r="E63" s="165"/>
      <c r="F63" s="6"/>
      <c r="G63" s="165"/>
      <c r="H63" s="165"/>
      <c r="I63" s="183"/>
      <c r="J63" s="184"/>
      <c r="K63" s="185"/>
      <c r="L63" s="50"/>
      <c r="M63" s="6"/>
      <c r="N63" s="6"/>
      <c r="O63" s="52"/>
      <c r="Q63" s="6"/>
      <c r="R63" s="6"/>
      <c r="S63" s="51"/>
      <c r="T63" s="54"/>
      <c r="V63" s="6"/>
      <c r="W63" s="6"/>
      <c r="X63" s="6"/>
      <c r="Y63" s="51"/>
      <c r="Z63" s="6"/>
      <c r="AA63" s="6"/>
      <c r="AB63" s="6"/>
    </row>
    <row r="64" spans="1:28" hidden="1" x14ac:dyDescent="0.25">
      <c r="A64" s="68"/>
      <c r="B64" s="69"/>
      <c r="C64" s="6"/>
      <c r="D64" s="6"/>
      <c r="E64" s="165"/>
      <c r="F64" s="6"/>
      <c r="G64" s="165"/>
      <c r="H64" s="165"/>
      <c r="I64" s="183"/>
      <c r="J64" s="184"/>
      <c r="K64" s="185"/>
      <c r="L64" s="50"/>
      <c r="M64" s="6"/>
      <c r="N64" s="6"/>
      <c r="O64" s="52"/>
      <c r="Q64" s="6"/>
      <c r="R64" s="6"/>
      <c r="S64" s="51"/>
      <c r="T64" s="54"/>
      <c r="V64" s="6"/>
      <c r="W64" s="6"/>
      <c r="X64" s="6"/>
      <c r="Y64" s="51"/>
      <c r="Z64" s="6"/>
      <c r="AA64" s="6"/>
      <c r="AB64" s="6"/>
    </row>
    <row r="65" spans="1:28" x14ac:dyDescent="0.25">
      <c r="A65" s="73"/>
      <c r="B65" s="49"/>
      <c r="C65" s="6"/>
      <c r="D65" s="6"/>
      <c r="E65" s="165"/>
      <c r="F65" s="6"/>
      <c r="G65" s="165"/>
      <c r="H65" s="165"/>
      <c r="I65" s="183"/>
      <c r="J65" s="184"/>
      <c r="K65" s="185"/>
      <c r="L65" s="50"/>
      <c r="M65" s="6"/>
      <c r="N65" s="6"/>
      <c r="O65" s="52"/>
      <c r="Q65" s="6"/>
      <c r="R65" s="6"/>
      <c r="S65" s="51"/>
      <c r="T65" s="54"/>
      <c r="V65" s="6"/>
      <c r="W65" s="6"/>
      <c r="X65" s="6"/>
      <c r="Y65" s="51"/>
      <c r="Z65" s="6"/>
      <c r="AA65" s="6"/>
      <c r="AB65" s="6"/>
    </row>
    <row r="66" spans="1:28" ht="45" x14ac:dyDescent="0.25">
      <c r="A66" s="55" t="s">
        <v>52</v>
      </c>
      <c r="B66" s="49" t="s">
        <v>53</v>
      </c>
      <c r="C66" s="7">
        <f>SUM(C67:C70)</f>
        <v>0</v>
      </c>
      <c r="D66" s="7">
        <f>SUM(D67:D70)</f>
        <v>0</v>
      </c>
      <c r="E66" s="168">
        <f>SUM(E67:E70)</f>
        <v>8348954.6900000004</v>
      </c>
      <c r="F66" s="56">
        <f>D66+E66</f>
        <v>8348954.6900000004</v>
      </c>
      <c r="G66" s="267">
        <f>SUM(G67:G70)</f>
        <v>442425.79</v>
      </c>
      <c r="H66" s="166">
        <f>F66-G66</f>
        <v>7906528.9000000004</v>
      </c>
      <c r="I66" s="186">
        <f>G66/F66</f>
        <v>5.2991758420957484E-2</v>
      </c>
      <c r="J66" s="166">
        <f>SUM(J67:J70)</f>
        <v>0</v>
      </c>
      <c r="K66" s="166">
        <f>SUM(K67:K70)</f>
        <v>0</v>
      </c>
      <c r="L66" s="57">
        <f>(K66+J66)/F66</f>
        <v>0</v>
      </c>
      <c r="M66" s="56">
        <f>K66+G66+J66</f>
        <v>442425.79</v>
      </c>
      <c r="N66" s="56">
        <f>H66-K66-J66</f>
        <v>7906528.9000000004</v>
      </c>
      <c r="O66" s="57">
        <f>M66/F66</f>
        <v>5.2991758420957484E-2</v>
      </c>
      <c r="P66" s="58"/>
      <c r="Q66" s="56">
        <f>SUM(Q67:Q70)</f>
        <v>0</v>
      </c>
      <c r="R66" s="56">
        <f>SUM(R67:R70)</f>
        <v>0</v>
      </c>
      <c r="S66" s="59">
        <f>+N66+C66+Q66+R66</f>
        <v>7906528.9000000004</v>
      </c>
      <c r="T66" s="57">
        <f>+M66/(Q66+F66+R66)</f>
        <v>5.2991758420957484E-2</v>
      </c>
      <c r="V66" s="7">
        <f>SUM(V67:V69)</f>
        <v>0</v>
      </c>
      <c r="W66" s="7">
        <f>SUM(W67:W69)</f>
        <v>0</v>
      </c>
      <c r="X66" s="7">
        <f>SUM(X67:X69)</f>
        <v>0</v>
      </c>
      <c r="Y66" s="51"/>
      <c r="Z66" s="7">
        <f>SUM(Z67:Z69)</f>
        <v>0</v>
      </c>
      <c r="AA66" s="7">
        <f>SUM(AA67:AA69)</f>
        <v>0</v>
      </c>
      <c r="AB66" s="7">
        <f>SUM(AB67:AB69)</f>
        <v>0</v>
      </c>
    </row>
    <row r="67" spans="1:28" s="64" customFormat="1" ht="12.75" x14ac:dyDescent="0.2">
      <c r="A67" s="60" t="s">
        <v>31</v>
      </c>
      <c r="B67" s="69"/>
      <c r="C67" s="8"/>
      <c r="D67" s="8">
        <f>V67+Z67</f>
        <v>0</v>
      </c>
      <c r="E67" s="167">
        <v>8348954.6900000004</v>
      </c>
      <c r="F67" s="8">
        <f>D67+E67</f>
        <v>8348954.6900000004</v>
      </c>
      <c r="G67" s="167"/>
      <c r="H67" s="167">
        <f>F67-G67</f>
        <v>8348954.6900000004</v>
      </c>
      <c r="I67" s="187">
        <f>G67/F67</f>
        <v>0</v>
      </c>
      <c r="J67" s="188"/>
      <c r="K67" s="189"/>
      <c r="L67" s="61">
        <f>(K67+J67)/F67</f>
        <v>0</v>
      </c>
      <c r="M67" s="8">
        <f>K67+G67+J67</f>
        <v>0</v>
      </c>
      <c r="N67" s="8">
        <f>H67-K67-J67</f>
        <v>8348954.6900000004</v>
      </c>
      <c r="O67" s="63">
        <f>M67/F67</f>
        <v>0</v>
      </c>
      <c r="Q67" s="8">
        <f>W67+AA67</f>
        <v>0</v>
      </c>
      <c r="R67" s="8">
        <f>X67+AB67</f>
        <v>0</v>
      </c>
      <c r="S67" s="65">
        <f>+N67+C67+Q67+R67</f>
        <v>8348954.6900000004</v>
      </c>
      <c r="T67" s="66">
        <f t="shared" ref="T67:T69" si="88">+M67/(Q67+F67+R67)</f>
        <v>0</v>
      </c>
      <c r="V67" s="8"/>
      <c r="W67" s="8"/>
      <c r="X67" s="8"/>
      <c r="Y67" s="67"/>
      <c r="Z67" s="8"/>
      <c r="AA67" s="8"/>
      <c r="AB67" s="8"/>
    </row>
    <row r="68" spans="1:28" s="64" customFormat="1" ht="12.75" x14ac:dyDescent="0.2">
      <c r="A68" s="60" t="s">
        <v>32</v>
      </c>
      <c r="B68" s="69"/>
      <c r="C68" s="8"/>
      <c r="D68" s="8">
        <f t="shared" ref="D68:D70" si="89">V68+Z68</f>
        <v>0</v>
      </c>
      <c r="E68" s="167"/>
      <c r="F68" s="8">
        <f t="shared" ref="F68:F69" si="90">D68+E68</f>
        <v>0</v>
      </c>
      <c r="G68" s="167">
        <v>442425.79</v>
      </c>
      <c r="H68" s="167">
        <f>F68-G68</f>
        <v>-442425.79</v>
      </c>
      <c r="I68" s="187" t="e">
        <f>G68/F68</f>
        <v>#DIV/0!</v>
      </c>
      <c r="J68" s="188"/>
      <c r="K68" s="189"/>
      <c r="L68" s="61" t="e">
        <f t="shared" ref="L68:L70" si="91">(K68+J68)/F68</f>
        <v>#DIV/0!</v>
      </c>
      <c r="M68" s="8">
        <f t="shared" ref="M68:M69" si="92">K68+G68+J68</f>
        <v>442425.79</v>
      </c>
      <c r="N68" s="8">
        <f t="shared" ref="N68:N69" si="93">H68-K68-J68</f>
        <v>-442425.79</v>
      </c>
      <c r="O68" s="63" t="e">
        <f>M68/F68</f>
        <v>#DIV/0!</v>
      </c>
      <c r="Q68" s="8">
        <f t="shared" ref="Q68:Q69" si="94">W68+AA68</f>
        <v>0</v>
      </c>
      <c r="R68" s="8">
        <f t="shared" ref="R68:R69" si="95">X68+AB68</f>
        <v>0</v>
      </c>
      <c r="S68" s="65">
        <f t="shared" ref="S68:S69" si="96">+N68+C68+Q68+R68</f>
        <v>-442425.79</v>
      </c>
      <c r="T68" s="66" t="e">
        <f t="shared" si="88"/>
        <v>#DIV/0!</v>
      </c>
      <c r="V68" s="8"/>
      <c r="W68" s="8"/>
      <c r="X68" s="8"/>
      <c r="Y68" s="67"/>
      <c r="Z68" s="8"/>
      <c r="AA68" s="8"/>
      <c r="AB68" s="8"/>
    </row>
    <row r="69" spans="1:28" s="64" customFormat="1" ht="12.75" hidden="1" x14ac:dyDescent="0.2">
      <c r="A69" s="60" t="s">
        <v>54</v>
      </c>
      <c r="B69" s="69"/>
      <c r="C69" s="8"/>
      <c r="D69" s="8">
        <f t="shared" si="89"/>
        <v>0</v>
      </c>
      <c r="E69" s="167"/>
      <c r="F69" s="8">
        <f t="shared" si="90"/>
        <v>0</v>
      </c>
      <c r="G69" s="167"/>
      <c r="H69" s="167">
        <f>F69-G69</f>
        <v>0</v>
      </c>
      <c r="I69" s="187" t="e">
        <f>G69/F69</f>
        <v>#DIV/0!</v>
      </c>
      <c r="J69" s="188"/>
      <c r="K69" s="189"/>
      <c r="L69" s="61" t="e">
        <f t="shared" si="91"/>
        <v>#DIV/0!</v>
      </c>
      <c r="M69" s="8">
        <f t="shared" si="92"/>
        <v>0</v>
      </c>
      <c r="N69" s="8">
        <f t="shared" si="93"/>
        <v>0</v>
      </c>
      <c r="O69" s="63" t="e">
        <f>M69/F69</f>
        <v>#DIV/0!</v>
      </c>
      <c r="Q69" s="8">
        <f t="shared" si="94"/>
        <v>0</v>
      </c>
      <c r="R69" s="8">
        <f t="shared" si="95"/>
        <v>0</v>
      </c>
      <c r="S69" s="65">
        <f t="shared" si="96"/>
        <v>0</v>
      </c>
      <c r="T69" s="66" t="e">
        <f t="shared" si="88"/>
        <v>#DIV/0!</v>
      </c>
      <c r="V69" s="8"/>
      <c r="W69" s="8"/>
      <c r="X69" s="8"/>
      <c r="Y69" s="67"/>
      <c r="Z69" s="8"/>
      <c r="AA69" s="8"/>
      <c r="AB69" s="8"/>
    </row>
    <row r="70" spans="1:28" s="64" customFormat="1" ht="12.75" hidden="1" x14ac:dyDescent="0.2">
      <c r="A70" s="60" t="s">
        <v>33</v>
      </c>
      <c r="B70" s="69"/>
      <c r="C70" s="8"/>
      <c r="D70" s="8">
        <f t="shared" si="89"/>
        <v>0</v>
      </c>
      <c r="E70" s="167"/>
      <c r="F70" s="8">
        <f>D70+E70</f>
        <v>0</v>
      </c>
      <c r="G70" s="167"/>
      <c r="H70" s="167">
        <f>F70-G70</f>
        <v>0</v>
      </c>
      <c r="I70" s="187" t="e">
        <f>G70/F70</f>
        <v>#DIV/0!</v>
      </c>
      <c r="J70" s="188"/>
      <c r="K70" s="189"/>
      <c r="L70" s="61" t="e">
        <f t="shared" si="91"/>
        <v>#DIV/0!</v>
      </c>
      <c r="M70" s="8">
        <f t="shared" ref="M70" si="97">K70+G70+J70</f>
        <v>0</v>
      </c>
      <c r="N70" s="8">
        <f t="shared" ref="N70" si="98">H70-K70-J70</f>
        <v>0</v>
      </c>
      <c r="O70" s="63" t="e">
        <f>M70/F70</f>
        <v>#DIV/0!</v>
      </c>
      <c r="Q70" s="8">
        <f t="shared" ref="Q70" si="99">W70+AA70</f>
        <v>0</v>
      </c>
      <c r="R70" s="8">
        <f t="shared" ref="R70" si="100">X70+AB70</f>
        <v>0</v>
      </c>
      <c r="S70" s="65">
        <f t="shared" ref="S70" si="101">+N70+C70+Q70+R70</f>
        <v>0</v>
      </c>
      <c r="T70" s="66" t="e">
        <f t="shared" ref="T70" si="102">+M70/(Q70+F70+R70)</f>
        <v>#DIV/0!</v>
      </c>
      <c r="V70" s="8"/>
      <c r="W70" s="8"/>
      <c r="X70" s="8"/>
      <c r="Y70" s="67"/>
      <c r="Z70" s="8"/>
      <c r="AA70" s="8"/>
      <c r="AB70" s="8"/>
    </row>
    <row r="71" spans="1:28" x14ac:dyDescent="0.25">
      <c r="A71" s="68"/>
      <c r="B71" s="69"/>
      <c r="C71" s="6"/>
      <c r="D71" s="6"/>
      <c r="E71" s="165"/>
      <c r="F71" s="6"/>
      <c r="G71" s="165"/>
      <c r="H71" s="165"/>
      <c r="I71" s="183"/>
      <c r="J71" s="184"/>
      <c r="K71" s="185"/>
      <c r="L71" s="50"/>
      <c r="M71" s="6"/>
      <c r="N71" s="6"/>
      <c r="O71" s="52"/>
      <c r="Q71" s="6"/>
      <c r="R71" s="6"/>
      <c r="S71" s="51"/>
      <c r="T71" s="54"/>
      <c r="V71" s="6"/>
      <c r="W71" s="6"/>
      <c r="X71" s="6"/>
      <c r="Y71" s="51"/>
      <c r="Z71" s="6"/>
      <c r="AA71" s="6"/>
      <c r="AB71" s="6"/>
    </row>
    <row r="72" spans="1:28" x14ac:dyDescent="0.25">
      <c r="A72" s="55" t="s">
        <v>55</v>
      </c>
      <c r="B72" s="49" t="s">
        <v>56</v>
      </c>
      <c r="C72" s="7">
        <f>SUM(C73:C75)</f>
        <v>0</v>
      </c>
      <c r="D72" s="7">
        <f>SUM(D73:D75)</f>
        <v>1748342.13</v>
      </c>
      <c r="E72" s="168">
        <f>SUM(E73:E75)</f>
        <v>0</v>
      </c>
      <c r="F72" s="56">
        <f>D72+E72</f>
        <v>1748342.13</v>
      </c>
      <c r="G72" s="267">
        <f>SUM(G73:G75)</f>
        <v>1120313.24</v>
      </c>
      <c r="H72" s="166">
        <f>F72-G72</f>
        <v>628028.8899999999</v>
      </c>
      <c r="I72" s="186">
        <f>G72/F72</f>
        <v>0.64078604569232689</v>
      </c>
      <c r="J72" s="166">
        <f>SUM(J73:J75)</f>
        <v>0</v>
      </c>
      <c r="K72" s="166">
        <f>SUM(K73:K75)</f>
        <v>0</v>
      </c>
      <c r="L72" s="57">
        <f>(K72+J72)/F72</f>
        <v>0</v>
      </c>
      <c r="M72" s="56">
        <f>K72+G72+J72</f>
        <v>1120313.24</v>
      </c>
      <c r="N72" s="56">
        <f>H72-K72-J72</f>
        <v>628028.8899999999</v>
      </c>
      <c r="O72" s="57">
        <f>M72/F72</f>
        <v>0.64078604569232689</v>
      </c>
      <c r="P72" s="58"/>
      <c r="Q72" s="56">
        <f>SUM(Q73:Q75)</f>
        <v>1701062.7049180327</v>
      </c>
      <c r="R72" s="56">
        <f>SUM(R73:R75)</f>
        <v>2265270.8379394207</v>
      </c>
      <c r="S72" s="59">
        <f>+N72+C72+Q72+R72</f>
        <v>4594362.4328574538</v>
      </c>
      <c r="T72" s="57">
        <f>+M72/(Q72+F72+R72)</f>
        <v>0.1960414385931058</v>
      </c>
      <c r="V72" s="7">
        <f>SUM(V73:V75)</f>
        <v>0</v>
      </c>
      <c r="W72" s="7">
        <f>SUM(W73:W75)</f>
        <v>0</v>
      </c>
      <c r="X72" s="7">
        <f>SUM(X73:X75)</f>
        <v>0</v>
      </c>
      <c r="Y72" s="51"/>
      <c r="Z72" s="7">
        <f>SUM(Z73:Z75)</f>
        <v>0</v>
      </c>
      <c r="AA72" s="7">
        <f>SUM(AA73:AA75)</f>
        <v>0</v>
      </c>
      <c r="AB72" s="7">
        <f>SUM(AB73:AB75)</f>
        <v>0</v>
      </c>
    </row>
    <row r="73" spans="1:28" s="64" customFormat="1" ht="12.75" x14ac:dyDescent="0.2">
      <c r="A73" s="60" t="s">
        <v>31</v>
      </c>
      <c r="B73" s="69"/>
      <c r="C73" s="8"/>
      <c r="D73" s="8">
        <v>722000</v>
      </c>
      <c r="E73" s="167"/>
      <c r="F73" s="8">
        <f>D73+E73</f>
        <v>722000</v>
      </c>
      <c r="G73" s="167">
        <v>45000</v>
      </c>
      <c r="H73" s="167">
        <f>F73-G73</f>
        <v>677000</v>
      </c>
      <c r="I73" s="187">
        <f>G73/F73</f>
        <v>6.2326869806094184E-2</v>
      </c>
      <c r="J73" s="188"/>
      <c r="K73" s="189"/>
      <c r="L73" s="61">
        <f>(K73+J73)/F73</f>
        <v>0</v>
      </c>
      <c r="M73" s="8">
        <f>K73+G73+J73</f>
        <v>45000</v>
      </c>
      <c r="N73" s="8">
        <f>H73-K73-J73</f>
        <v>677000</v>
      </c>
      <c r="O73" s="63">
        <f>M73/F73</f>
        <v>6.2326869806094184E-2</v>
      </c>
      <c r="Q73" s="8">
        <v>692705.73770491802</v>
      </c>
      <c r="R73" s="8">
        <v>694490.67727909202</v>
      </c>
      <c r="S73" s="65">
        <f>+N73+C73+Q73+R73</f>
        <v>2064196.4149840102</v>
      </c>
      <c r="T73" s="66">
        <f t="shared" ref="T73:T75" si="103">+M73/(Q73+F73+R73)</f>
        <v>2.1335139620148248E-2</v>
      </c>
      <c r="V73" s="8"/>
      <c r="W73" s="8"/>
      <c r="X73" s="8"/>
      <c r="Y73" s="67"/>
      <c r="Z73" s="8"/>
      <c r="AA73" s="8"/>
      <c r="AB73" s="8"/>
    </row>
    <row r="74" spans="1:28" s="64" customFormat="1" ht="12.75" x14ac:dyDescent="0.2">
      <c r="A74" s="60" t="s">
        <v>32</v>
      </c>
      <c r="B74" s="69"/>
      <c r="C74" s="8"/>
      <c r="D74" s="8">
        <f>1748342.13-D73</f>
        <v>1026342.1299999999</v>
      </c>
      <c r="E74" s="167"/>
      <c r="F74" s="8">
        <f t="shared" ref="F74:F75" si="104">D74+E74</f>
        <v>1026342.1299999999</v>
      </c>
      <c r="G74" s="167">
        <v>1075313.24</v>
      </c>
      <c r="H74" s="167">
        <f>F74-G74</f>
        <v>-48971.110000000102</v>
      </c>
      <c r="I74" s="187">
        <f>G74/F74</f>
        <v>1.0477142159213517</v>
      </c>
      <c r="J74" s="188"/>
      <c r="K74" s="189"/>
      <c r="L74" s="61">
        <f t="shared" ref="L74:L75" si="105">(K74+J74)/F74</f>
        <v>0</v>
      </c>
      <c r="M74" s="8">
        <f t="shared" ref="M74:M75" si="106">K74+G74+J74</f>
        <v>1075313.24</v>
      </c>
      <c r="N74" s="8">
        <f t="shared" ref="N74:N75" si="107">H74-K74-J74</f>
        <v>-48971.110000000102</v>
      </c>
      <c r="O74" s="63">
        <f>M74/F74</f>
        <v>1.0477142159213517</v>
      </c>
      <c r="Q74" s="8">
        <v>1008356.9672131147</v>
      </c>
      <c r="R74" s="8">
        <v>1570780.1606603288</v>
      </c>
      <c r="S74" s="65">
        <f t="shared" ref="S74:S75" si="108">+N74+C74+Q74+R74</f>
        <v>2530166.0178734437</v>
      </c>
      <c r="T74" s="66">
        <f t="shared" si="103"/>
        <v>0.29824418977083039</v>
      </c>
      <c r="V74" s="8"/>
      <c r="W74" s="8"/>
      <c r="X74" s="8"/>
      <c r="Y74" s="67"/>
      <c r="Z74" s="8"/>
      <c r="AA74" s="8"/>
      <c r="AB74" s="8"/>
    </row>
    <row r="75" spans="1:28" s="64" customFormat="1" ht="12.75" hidden="1" x14ac:dyDescent="0.2">
      <c r="A75" s="60" t="s">
        <v>33</v>
      </c>
      <c r="B75" s="69"/>
      <c r="C75" s="8"/>
      <c r="D75" s="8">
        <f t="shared" ref="D75" si="109">V75+Z75</f>
        <v>0</v>
      </c>
      <c r="E75" s="167"/>
      <c r="F75" s="8">
        <f t="shared" si="104"/>
        <v>0</v>
      </c>
      <c r="G75" s="167"/>
      <c r="H75" s="167">
        <f>F75-G75</f>
        <v>0</v>
      </c>
      <c r="I75" s="187" t="e">
        <f>G75/F75</f>
        <v>#DIV/0!</v>
      </c>
      <c r="J75" s="188"/>
      <c r="K75" s="189"/>
      <c r="L75" s="61" t="e">
        <f t="shared" si="105"/>
        <v>#DIV/0!</v>
      </c>
      <c r="M75" s="8">
        <f t="shared" si="106"/>
        <v>0</v>
      </c>
      <c r="N75" s="8">
        <f t="shared" si="107"/>
        <v>0</v>
      </c>
      <c r="O75" s="63" t="e">
        <f>M75/F75</f>
        <v>#DIV/0!</v>
      </c>
      <c r="Q75" s="8">
        <f t="shared" ref="Q75" si="110">W75+AA75</f>
        <v>0</v>
      </c>
      <c r="R75" s="8">
        <f t="shared" ref="R75" si="111">X75+AB75</f>
        <v>0</v>
      </c>
      <c r="S75" s="65">
        <f t="shared" si="108"/>
        <v>0</v>
      </c>
      <c r="T75" s="66" t="e">
        <f t="shared" si="103"/>
        <v>#DIV/0!</v>
      </c>
      <c r="V75" s="8"/>
      <c r="W75" s="8"/>
      <c r="X75" s="8"/>
      <c r="Y75" s="67"/>
      <c r="Z75" s="8"/>
      <c r="AA75" s="8"/>
      <c r="AB75" s="8"/>
    </row>
    <row r="76" spans="1:28" x14ac:dyDescent="0.25">
      <c r="A76" s="68"/>
      <c r="B76" s="69"/>
      <c r="C76" s="6"/>
      <c r="D76" s="6"/>
      <c r="E76" s="165"/>
      <c r="F76" s="6"/>
      <c r="G76" s="165"/>
      <c r="H76" s="165"/>
      <c r="I76" s="183"/>
      <c r="J76" s="184"/>
      <c r="K76" s="185"/>
      <c r="L76" s="50"/>
      <c r="M76" s="6"/>
      <c r="N76" s="6"/>
      <c r="O76" s="52"/>
      <c r="Q76" s="6"/>
      <c r="R76" s="6"/>
      <c r="S76" s="51"/>
      <c r="T76" s="54"/>
      <c r="V76" s="6"/>
      <c r="W76" s="6"/>
      <c r="X76" s="6"/>
      <c r="Y76" s="51"/>
      <c r="Z76" s="6"/>
      <c r="AA76" s="6"/>
      <c r="AB76" s="6"/>
    </row>
    <row r="77" spans="1:28" s="24" customFormat="1" x14ac:dyDescent="0.25">
      <c r="A77" s="71" t="s">
        <v>57</v>
      </c>
      <c r="B77" s="49"/>
      <c r="C77" s="7">
        <f>SUM(C78:C81)</f>
        <v>0</v>
      </c>
      <c r="D77" s="7">
        <f>SUM(D78:D81)</f>
        <v>1748342.13</v>
      </c>
      <c r="E77" s="168">
        <f>SUM(E78:E81)</f>
        <v>8348954.6900000004</v>
      </c>
      <c r="F77" s="7">
        <f>D77+E77</f>
        <v>10097296.82</v>
      </c>
      <c r="G77" s="165">
        <f>SUM(G78:G81)</f>
        <v>1562739.03</v>
      </c>
      <c r="H77" s="166">
        <f>F77-G77</f>
        <v>8534557.790000001</v>
      </c>
      <c r="I77" s="186">
        <f>G77/F77</f>
        <v>0.15476805900215182</v>
      </c>
      <c r="J77" s="191">
        <f>SUM(J78:J81)</f>
        <v>0</v>
      </c>
      <c r="K77" s="168">
        <f>SUM(K78:K81)</f>
        <v>0</v>
      </c>
      <c r="L77" s="57">
        <f>(K77+J77)/F77</f>
        <v>0</v>
      </c>
      <c r="M77" s="7">
        <f>K77+G77+J77</f>
        <v>1562739.03</v>
      </c>
      <c r="N77" s="7">
        <f>H77-K77-J77</f>
        <v>8534557.790000001</v>
      </c>
      <c r="O77" s="72">
        <f>M77/F77</f>
        <v>0.15476805900215182</v>
      </c>
      <c r="Q77" s="7">
        <f>SUM(Q78:Q81)</f>
        <v>1701062.7049180327</v>
      </c>
      <c r="R77" s="7">
        <f>SUM(R78:R81)</f>
        <v>2265270.8379394207</v>
      </c>
      <c r="S77" s="59">
        <f>+N77+C77+Q77+R77</f>
        <v>12500891.332857454</v>
      </c>
      <c r="T77" s="57">
        <f>+M77/(Q77+F77+R77)</f>
        <v>0.11111917688957819</v>
      </c>
      <c r="V77" s="7">
        <f>SUM(V78:V81)</f>
        <v>0</v>
      </c>
      <c r="W77" s="7">
        <f>SUM(W78:W81)</f>
        <v>0</v>
      </c>
      <c r="X77" s="7">
        <f>SUM(X78:X81)</f>
        <v>0</v>
      </c>
      <c r="Y77" s="45"/>
      <c r="Z77" s="7">
        <f>SUM(Z78:Z81)</f>
        <v>0</v>
      </c>
      <c r="AA77" s="7">
        <f>SUM(AA78:AA81)</f>
        <v>0</v>
      </c>
      <c r="AB77" s="7">
        <f>SUM(AB78:AB81)</f>
        <v>0</v>
      </c>
    </row>
    <row r="78" spans="1:28" s="24" customFormat="1" x14ac:dyDescent="0.25">
      <c r="A78" s="48" t="s">
        <v>31</v>
      </c>
      <c r="B78" s="49"/>
      <c r="C78" s="7">
        <f>+C67+C73</f>
        <v>0</v>
      </c>
      <c r="D78" s="7">
        <f>+D67+D73</f>
        <v>722000</v>
      </c>
      <c r="E78" s="168">
        <f>+E67+E73</f>
        <v>8348954.6900000004</v>
      </c>
      <c r="F78" s="7">
        <f>D78+E78</f>
        <v>9070954.6900000013</v>
      </c>
      <c r="G78" s="165">
        <f>+G67+G73</f>
        <v>45000</v>
      </c>
      <c r="H78" s="166">
        <f>F78-G78</f>
        <v>9025954.6900000013</v>
      </c>
      <c r="I78" s="186">
        <f>G78/F78</f>
        <v>4.9608890726362993E-3</v>
      </c>
      <c r="J78" s="191"/>
      <c r="K78" s="168">
        <f>+K67+K73</f>
        <v>0</v>
      </c>
      <c r="L78" s="57">
        <f>(K78+J78)/F78</f>
        <v>0</v>
      </c>
      <c r="M78" s="7">
        <f>K78+G78+J78</f>
        <v>45000</v>
      </c>
      <c r="N78" s="7">
        <f>H78-K78-J78</f>
        <v>9025954.6900000013</v>
      </c>
      <c r="O78" s="72">
        <f>M78/F78</f>
        <v>4.9608890726362993E-3</v>
      </c>
      <c r="Q78" s="7">
        <f>+Q67+Q73</f>
        <v>692705.73770491802</v>
      </c>
      <c r="R78" s="7">
        <f>+R67+R73</f>
        <v>694490.67727909202</v>
      </c>
      <c r="S78" s="59">
        <f>+N78+C78+Q78+R78</f>
        <v>10413151.104984012</v>
      </c>
      <c r="T78" s="57">
        <f t="shared" ref="T78:T81" si="112">+M78/(Q78+F78+R78)</f>
        <v>4.3028638186872704E-3</v>
      </c>
      <c r="V78" s="7">
        <f>+V67+V73</f>
        <v>0</v>
      </c>
      <c r="W78" s="7">
        <f>+W67+W73</f>
        <v>0</v>
      </c>
      <c r="X78" s="7">
        <f>+X67+X73</f>
        <v>0</v>
      </c>
      <c r="Y78" s="45"/>
      <c r="Z78" s="7">
        <f>+Z67+Z73</f>
        <v>0</v>
      </c>
      <c r="AA78" s="7">
        <f>+AA67+AA73</f>
        <v>0</v>
      </c>
      <c r="AB78" s="7">
        <f>+AB67+AB73</f>
        <v>0</v>
      </c>
    </row>
    <row r="79" spans="1:28" s="24" customFormat="1" x14ac:dyDescent="0.25">
      <c r="A79" s="48" t="s">
        <v>32</v>
      </c>
      <c r="B79" s="49"/>
      <c r="C79" s="7">
        <f>C68+C74</f>
        <v>0</v>
      </c>
      <c r="D79" s="7">
        <f>D68+D74</f>
        <v>1026342.1299999999</v>
      </c>
      <c r="E79" s="168">
        <f>E68+E74</f>
        <v>0</v>
      </c>
      <c r="F79" s="7">
        <f>D79+E79</f>
        <v>1026342.1299999999</v>
      </c>
      <c r="G79" s="165">
        <f>G68+G74</f>
        <v>1517739.03</v>
      </c>
      <c r="H79" s="166">
        <f>F79-G79</f>
        <v>-491396.90000000014</v>
      </c>
      <c r="I79" s="186">
        <f>G79/F79</f>
        <v>1.4787846914166918</v>
      </c>
      <c r="J79" s="191">
        <f>J74+J68</f>
        <v>0</v>
      </c>
      <c r="K79" s="168">
        <f>K68+K74</f>
        <v>0</v>
      </c>
      <c r="L79" s="57">
        <f t="shared" ref="L79:L81" si="113">(K79+J79)/F79</f>
        <v>0</v>
      </c>
      <c r="M79" s="7">
        <f t="shared" ref="M79:M81" si="114">K79+G79+J79</f>
        <v>1517739.03</v>
      </c>
      <c r="N79" s="7">
        <f>H79-K79-J79</f>
        <v>-491396.90000000014</v>
      </c>
      <c r="O79" s="72">
        <f>M79/F79</f>
        <v>1.4787846914166918</v>
      </c>
      <c r="Q79" s="7">
        <f>Q68+Q74</f>
        <v>1008356.9672131147</v>
      </c>
      <c r="R79" s="7">
        <f>R68+R74</f>
        <v>1570780.1606603288</v>
      </c>
      <c r="S79" s="59">
        <f t="shared" ref="S79:S81" si="115">+N79+C79+Q79+R79</f>
        <v>2087740.2278734434</v>
      </c>
      <c r="T79" s="57">
        <f t="shared" si="112"/>
        <v>0.42095347704071423</v>
      </c>
      <c r="V79" s="7">
        <f>V68+V74</f>
        <v>0</v>
      </c>
      <c r="W79" s="7">
        <f>W68+W74</f>
        <v>0</v>
      </c>
      <c r="X79" s="7">
        <f>X68+X74</f>
        <v>0</v>
      </c>
      <c r="Y79" s="45"/>
      <c r="Z79" s="7">
        <f>Z68+Z74</f>
        <v>0</v>
      </c>
      <c r="AA79" s="7">
        <f>AA68+AA74</f>
        <v>0</v>
      </c>
      <c r="AB79" s="7">
        <f>AB68+AB74</f>
        <v>0</v>
      </c>
    </row>
    <row r="80" spans="1:28" s="24" customFormat="1" hidden="1" x14ac:dyDescent="0.25">
      <c r="A80" s="48" t="s">
        <v>54</v>
      </c>
      <c r="B80" s="49"/>
      <c r="C80" s="7">
        <f>C69</f>
        <v>0</v>
      </c>
      <c r="D80" s="7">
        <f>D69</f>
        <v>0</v>
      </c>
      <c r="E80" s="168">
        <f>E69</f>
        <v>0</v>
      </c>
      <c r="F80" s="7">
        <f>D80+E80</f>
        <v>0</v>
      </c>
      <c r="G80" s="165">
        <f>G69</f>
        <v>0</v>
      </c>
      <c r="H80" s="166">
        <f>F80-G80</f>
        <v>0</v>
      </c>
      <c r="I80" s="186" t="e">
        <f>G80/F80</f>
        <v>#DIV/0!</v>
      </c>
      <c r="J80" s="191"/>
      <c r="K80" s="168">
        <f>K69</f>
        <v>0</v>
      </c>
      <c r="L80" s="57" t="e">
        <f t="shared" si="113"/>
        <v>#DIV/0!</v>
      </c>
      <c r="M80" s="7">
        <f t="shared" si="114"/>
        <v>0</v>
      </c>
      <c r="N80" s="7">
        <f>H80-K80-J80</f>
        <v>0</v>
      </c>
      <c r="O80" s="72" t="e">
        <f>M80/F80</f>
        <v>#DIV/0!</v>
      </c>
      <c r="Q80" s="7">
        <f>Q69</f>
        <v>0</v>
      </c>
      <c r="R80" s="7">
        <f>R69</f>
        <v>0</v>
      </c>
      <c r="S80" s="59">
        <f t="shared" si="115"/>
        <v>0</v>
      </c>
      <c r="T80" s="57" t="e">
        <f t="shared" si="112"/>
        <v>#DIV/0!</v>
      </c>
      <c r="V80" s="7">
        <f>V69</f>
        <v>0</v>
      </c>
      <c r="W80" s="7">
        <f>W69</f>
        <v>0</v>
      </c>
      <c r="X80" s="7">
        <f>X69</f>
        <v>0</v>
      </c>
      <c r="Y80" s="45"/>
      <c r="Z80" s="7">
        <f>Z69</f>
        <v>0</v>
      </c>
      <c r="AA80" s="7">
        <f>AA69</f>
        <v>0</v>
      </c>
      <c r="AB80" s="7">
        <f>AB69</f>
        <v>0</v>
      </c>
    </row>
    <row r="81" spans="1:28" s="24" customFormat="1" hidden="1" x14ac:dyDescent="0.25">
      <c r="A81" s="48" t="s">
        <v>33</v>
      </c>
      <c r="B81" s="49"/>
      <c r="C81" s="7">
        <f>C70+C75</f>
        <v>0</v>
      </c>
      <c r="D81" s="7">
        <f>D70+D75</f>
        <v>0</v>
      </c>
      <c r="E81" s="168">
        <f>E70+E75</f>
        <v>0</v>
      </c>
      <c r="F81" s="7">
        <f>D81+E81</f>
        <v>0</v>
      </c>
      <c r="G81" s="165">
        <f>G70+G75</f>
        <v>0</v>
      </c>
      <c r="H81" s="166">
        <f>F81-G81</f>
        <v>0</v>
      </c>
      <c r="I81" s="186" t="e">
        <f>G81/F81</f>
        <v>#DIV/0!</v>
      </c>
      <c r="J81" s="191"/>
      <c r="K81" s="168">
        <f>K70+K75</f>
        <v>0</v>
      </c>
      <c r="L81" s="57" t="e">
        <f t="shared" si="113"/>
        <v>#DIV/0!</v>
      </c>
      <c r="M81" s="7">
        <f t="shared" si="114"/>
        <v>0</v>
      </c>
      <c r="N81" s="7">
        <f>H81-K81-J81</f>
        <v>0</v>
      </c>
      <c r="O81" s="72" t="e">
        <f>M81/F81</f>
        <v>#DIV/0!</v>
      </c>
      <c r="Q81" s="7">
        <f>Q70+Q75</f>
        <v>0</v>
      </c>
      <c r="R81" s="7">
        <f>R70+R75</f>
        <v>0</v>
      </c>
      <c r="S81" s="59">
        <f t="shared" si="115"/>
        <v>0</v>
      </c>
      <c r="T81" s="57" t="e">
        <f t="shared" si="112"/>
        <v>#DIV/0!</v>
      </c>
      <c r="V81" s="7">
        <f>V70+V75</f>
        <v>0</v>
      </c>
      <c r="W81" s="7">
        <f>W70+W75</f>
        <v>0</v>
      </c>
      <c r="X81" s="7">
        <f>X70+X75</f>
        <v>0</v>
      </c>
      <c r="Y81" s="45"/>
      <c r="Z81" s="7">
        <f>Z70+Z75</f>
        <v>0</v>
      </c>
      <c r="AA81" s="7">
        <f>AA70+AA75</f>
        <v>0</v>
      </c>
      <c r="AB81" s="7">
        <f>AB70+AB75</f>
        <v>0</v>
      </c>
    </row>
    <row r="82" spans="1:28" x14ac:dyDescent="0.25">
      <c r="A82" s="68"/>
      <c r="B82" s="69"/>
      <c r="C82" s="6"/>
      <c r="D82" s="6"/>
      <c r="E82" s="165"/>
      <c r="F82" s="6"/>
      <c r="G82" s="165"/>
      <c r="H82" s="165"/>
      <c r="I82" s="183"/>
      <c r="J82" s="184"/>
      <c r="K82" s="185"/>
      <c r="L82" s="50"/>
      <c r="M82" s="6"/>
      <c r="N82" s="6"/>
      <c r="O82" s="52"/>
      <c r="Q82" s="6"/>
      <c r="R82" s="6"/>
      <c r="S82" s="51"/>
      <c r="T82" s="54"/>
      <c r="V82" s="6"/>
      <c r="W82" s="6"/>
      <c r="X82" s="6"/>
      <c r="Y82" s="51"/>
      <c r="Z82" s="6"/>
      <c r="AA82" s="6"/>
      <c r="AB82" s="6"/>
    </row>
    <row r="83" spans="1:28" ht="29.25" customHeight="1" x14ac:dyDescent="0.25">
      <c r="A83" s="75" t="s">
        <v>58</v>
      </c>
      <c r="B83" s="69"/>
      <c r="C83" s="6"/>
      <c r="D83" s="6"/>
      <c r="E83" s="165"/>
      <c r="F83" s="6"/>
      <c r="G83" s="165"/>
      <c r="H83" s="165"/>
      <c r="I83" s="183"/>
      <c r="J83" s="184"/>
      <c r="K83" s="185"/>
      <c r="L83" s="50"/>
      <c r="M83" s="6"/>
      <c r="N83" s="6"/>
      <c r="O83" s="52"/>
      <c r="Q83" s="6"/>
      <c r="R83" s="6"/>
      <c r="S83" s="51"/>
      <c r="T83" s="54"/>
      <c r="V83" s="6"/>
      <c r="W83" s="6"/>
      <c r="X83" s="6"/>
      <c r="Y83" s="51"/>
      <c r="Z83" s="6"/>
      <c r="AA83" s="6"/>
      <c r="AB83" s="6"/>
    </row>
    <row r="84" spans="1:28" x14ac:dyDescent="0.25">
      <c r="A84" s="68"/>
      <c r="B84" s="69"/>
      <c r="C84" s="6"/>
      <c r="D84" s="6"/>
      <c r="E84" s="165"/>
      <c r="F84" s="6"/>
      <c r="G84" s="165"/>
      <c r="H84" s="165"/>
      <c r="I84" s="183"/>
      <c r="J84" s="184"/>
      <c r="K84" s="185"/>
      <c r="L84" s="50"/>
      <c r="M84" s="6"/>
      <c r="N84" s="6"/>
      <c r="O84" s="52"/>
      <c r="Q84" s="6"/>
      <c r="R84" s="6"/>
      <c r="S84" s="51"/>
      <c r="T84" s="54"/>
      <c r="V84" s="6"/>
      <c r="W84" s="6"/>
      <c r="X84" s="6"/>
      <c r="Y84" s="51"/>
      <c r="Z84" s="6"/>
      <c r="AA84" s="6"/>
      <c r="AB84" s="6"/>
    </row>
    <row r="85" spans="1:28" x14ac:dyDescent="0.25">
      <c r="A85" s="48" t="s">
        <v>59</v>
      </c>
      <c r="B85" s="49"/>
      <c r="C85" s="6"/>
      <c r="D85" s="6"/>
      <c r="E85" s="165"/>
      <c r="F85" s="6"/>
      <c r="G85" s="165"/>
      <c r="H85" s="165"/>
      <c r="I85" s="183"/>
      <c r="J85" s="184"/>
      <c r="K85" s="185"/>
      <c r="L85" s="50"/>
      <c r="M85" s="6"/>
      <c r="N85" s="6"/>
      <c r="O85" s="52"/>
      <c r="Q85" s="6"/>
      <c r="R85" s="6"/>
      <c r="S85" s="51"/>
      <c r="T85" s="54"/>
      <c r="V85" s="6"/>
      <c r="W85" s="6"/>
      <c r="X85" s="6"/>
      <c r="Y85" s="51"/>
      <c r="Z85" s="6"/>
      <c r="AA85" s="6"/>
      <c r="AB85" s="6"/>
    </row>
    <row r="86" spans="1:28" x14ac:dyDescent="0.25">
      <c r="A86" s="48"/>
      <c r="B86" s="49"/>
      <c r="C86" s="6"/>
      <c r="D86" s="6"/>
      <c r="E86" s="165"/>
      <c r="F86" s="6"/>
      <c r="G86" s="165"/>
      <c r="H86" s="165"/>
      <c r="I86" s="183"/>
      <c r="J86" s="184"/>
      <c r="K86" s="185"/>
      <c r="L86" s="50"/>
      <c r="M86" s="6"/>
      <c r="N86" s="6"/>
      <c r="O86" s="52"/>
      <c r="Q86" s="6"/>
      <c r="R86" s="6"/>
      <c r="S86" s="51"/>
      <c r="T86" s="54"/>
      <c r="V86" s="6"/>
      <c r="W86" s="6"/>
      <c r="X86" s="6"/>
      <c r="Y86" s="51"/>
      <c r="Z86" s="6"/>
      <c r="AA86" s="6"/>
      <c r="AB86" s="6"/>
    </row>
    <row r="87" spans="1:28" x14ac:dyDescent="0.25">
      <c r="A87" s="48" t="s">
        <v>60</v>
      </c>
      <c r="B87" s="49"/>
      <c r="C87" s="6"/>
      <c r="D87" s="6"/>
      <c r="E87" s="165"/>
      <c r="F87" s="6"/>
      <c r="G87" s="165"/>
      <c r="H87" s="165"/>
      <c r="I87" s="183"/>
      <c r="J87" s="184"/>
      <c r="K87" s="185"/>
      <c r="L87" s="50"/>
      <c r="M87" s="6"/>
      <c r="N87" s="6"/>
      <c r="O87" s="52"/>
      <c r="Q87" s="6"/>
      <c r="R87" s="6"/>
      <c r="S87" s="51"/>
      <c r="T87" s="54"/>
      <c r="V87" s="6"/>
      <c r="W87" s="6"/>
      <c r="X87" s="6"/>
      <c r="Y87" s="51"/>
      <c r="Z87" s="6"/>
      <c r="AA87" s="6"/>
      <c r="AB87" s="6"/>
    </row>
    <row r="88" spans="1:28" x14ac:dyDescent="0.25">
      <c r="A88" s="48"/>
      <c r="B88" s="49"/>
      <c r="C88" s="6"/>
      <c r="D88" s="6"/>
      <c r="E88" s="165"/>
      <c r="F88" s="6"/>
      <c r="G88" s="165"/>
      <c r="H88" s="165"/>
      <c r="I88" s="183"/>
      <c r="J88" s="184"/>
      <c r="K88" s="185"/>
      <c r="L88" s="50"/>
      <c r="M88" s="6"/>
      <c r="N88" s="6"/>
      <c r="O88" s="52"/>
      <c r="Q88" s="6"/>
      <c r="R88" s="6"/>
      <c r="S88" s="51"/>
      <c r="T88" s="54"/>
      <c r="V88" s="6"/>
      <c r="W88" s="6"/>
      <c r="X88" s="6"/>
      <c r="Y88" s="51"/>
      <c r="Z88" s="6"/>
      <c r="AA88" s="6"/>
      <c r="AB88" s="6"/>
    </row>
    <row r="89" spans="1:28" ht="30" x14ac:dyDescent="0.25">
      <c r="A89" s="55" t="s">
        <v>61</v>
      </c>
      <c r="B89" s="76" t="s">
        <v>62</v>
      </c>
      <c r="C89" s="7">
        <f>SUM(C90:C92)</f>
        <v>0</v>
      </c>
      <c r="D89" s="7">
        <f>SUM(D90:D92)</f>
        <v>2463073.19</v>
      </c>
      <c r="E89" s="168">
        <f>SUM(E90:E92)</f>
        <v>0</v>
      </c>
      <c r="F89" s="56">
        <f>D89+E89</f>
        <v>2463073.19</v>
      </c>
      <c r="G89" s="267">
        <f>SUM(G90:G92)</f>
        <v>1293542.18</v>
      </c>
      <c r="H89" s="166">
        <f>F89-G89</f>
        <v>1169531.01</v>
      </c>
      <c r="I89" s="186">
        <f>G89/F89</f>
        <v>0.52517407328850019</v>
      </c>
      <c r="J89" s="166">
        <f>SUM(J90:J92)</f>
        <v>0</v>
      </c>
      <c r="K89" s="166">
        <f>SUM(K90:K92)</f>
        <v>0</v>
      </c>
      <c r="L89" s="57">
        <f>(K89+J89)/F89</f>
        <v>0</v>
      </c>
      <c r="M89" s="56">
        <f>K89+G89+J89</f>
        <v>1293542.18</v>
      </c>
      <c r="N89" s="56">
        <f>H89-K89-J89</f>
        <v>1169531.01</v>
      </c>
      <c r="O89" s="57">
        <f>M89/F89</f>
        <v>0.52517407328850019</v>
      </c>
      <c r="P89" s="58"/>
      <c r="Q89" s="56">
        <f>SUM(Q90:Q92)</f>
        <v>2890751.2295081969</v>
      </c>
      <c r="R89" s="56">
        <f>SUM(R90:R92)</f>
        <v>3191579.0404598718</v>
      </c>
      <c r="S89" s="59">
        <f>+N89+C89+Q89+R89</f>
        <v>7251861.279968068</v>
      </c>
      <c r="T89" s="57">
        <f>+M89/(Q89+F89+R89)</f>
        <v>0.15137286215446094</v>
      </c>
      <c r="V89" s="7">
        <f>SUM(V90:V92)</f>
        <v>0</v>
      </c>
      <c r="W89" s="7">
        <f>SUM(W90:W92)</f>
        <v>0</v>
      </c>
      <c r="X89" s="7">
        <f>SUM(X90:X92)</f>
        <v>0</v>
      </c>
      <c r="Y89" s="51"/>
      <c r="Z89" s="7">
        <f>SUM(Z90:Z92)</f>
        <v>0</v>
      </c>
      <c r="AA89" s="7">
        <f>SUM(AA90:AA92)</f>
        <v>0</v>
      </c>
      <c r="AB89" s="7">
        <f>SUM(AB90:AB92)</f>
        <v>0</v>
      </c>
    </row>
    <row r="90" spans="1:28" s="64" customFormat="1" ht="12.75" x14ac:dyDescent="0.2">
      <c r="A90" s="60" t="s">
        <v>31</v>
      </c>
      <c r="B90" s="69"/>
      <c r="C90" s="8"/>
      <c r="D90" s="8">
        <v>1233073.19</v>
      </c>
      <c r="E90" s="167"/>
      <c r="F90" s="8">
        <f>D90+E90</f>
        <v>1233073.19</v>
      </c>
      <c r="G90" s="167">
        <v>352741.32</v>
      </c>
      <c r="H90" s="167">
        <f>F90-G90</f>
        <v>880331.86999999988</v>
      </c>
      <c r="I90" s="187">
        <f>G90/F90</f>
        <v>0.2860668148984733</v>
      </c>
      <c r="J90" s="188"/>
      <c r="K90" s="189"/>
      <c r="L90" s="66">
        <f>(K90+J90)/F90</f>
        <v>0</v>
      </c>
      <c r="M90" s="8">
        <f>K90+G90+J90</f>
        <v>352741.32</v>
      </c>
      <c r="N90" s="8">
        <f>H90-K90-J90</f>
        <v>880331.86999999988</v>
      </c>
      <c r="O90" s="63">
        <f>M90/F90</f>
        <v>0.2860668148984733</v>
      </c>
      <c r="Q90" s="8">
        <v>1183931.9672131147</v>
      </c>
      <c r="R90" s="8">
        <v>1186982.6811113567</v>
      </c>
      <c r="S90" s="65">
        <f>+N90+C90+Q90+R90</f>
        <v>3251246.5183244711</v>
      </c>
      <c r="T90" s="66">
        <f t="shared" ref="T90:T92" si="116">+M90/(Q90+F90+R90)</f>
        <v>9.787528033501712E-2</v>
      </c>
      <c r="V90" s="8"/>
      <c r="W90" s="8"/>
      <c r="X90" s="8"/>
      <c r="Y90" s="67"/>
      <c r="Z90" s="8"/>
      <c r="AA90" s="8"/>
      <c r="AB90" s="8"/>
    </row>
    <row r="91" spans="1:28" s="64" customFormat="1" ht="12.75" x14ac:dyDescent="0.2">
      <c r="A91" s="60" t="s">
        <v>32</v>
      </c>
      <c r="B91" s="69"/>
      <c r="C91" s="8"/>
      <c r="D91" s="8">
        <v>1230000</v>
      </c>
      <c r="E91" s="167"/>
      <c r="F91" s="8">
        <f t="shared" ref="F91:F92" si="117">D91+E91</f>
        <v>1230000</v>
      </c>
      <c r="G91" s="167">
        <v>940800.86</v>
      </c>
      <c r="H91" s="167">
        <f>F91-G91</f>
        <v>289199.14</v>
      </c>
      <c r="I91" s="187">
        <f>G91/F91</f>
        <v>0.76487874796747968</v>
      </c>
      <c r="J91" s="188"/>
      <c r="K91" s="189"/>
      <c r="L91" s="66">
        <f t="shared" ref="L91:L92" si="118">(K91+J91)/F91</f>
        <v>0</v>
      </c>
      <c r="M91" s="8">
        <f t="shared" ref="M91:M92" si="119">K91+G91+J91</f>
        <v>940800.86</v>
      </c>
      <c r="N91" s="8">
        <f t="shared" ref="N91:N92" si="120">H91-K91-J91</f>
        <v>289199.14</v>
      </c>
      <c r="O91" s="63">
        <f>M91/F91</f>
        <v>0.76487874796747968</v>
      </c>
      <c r="Q91" s="8">
        <v>1706819.262295082</v>
      </c>
      <c r="R91" s="8">
        <v>2004596.359348515</v>
      </c>
      <c r="S91" s="65">
        <f t="shared" ref="S91:S92" si="121">+N91+C91+Q91+R91</f>
        <v>4000614.7616435969</v>
      </c>
      <c r="T91" s="66">
        <f t="shared" si="116"/>
        <v>0.19039095919785715</v>
      </c>
      <c r="V91" s="8"/>
      <c r="W91" s="8"/>
      <c r="X91" s="8"/>
      <c r="Y91" s="67"/>
      <c r="Z91" s="8"/>
      <c r="AA91" s="8"/>
      <c r="AB91" s="8"/>
    </row>
    <row r="92" spans="1:28" s="64" customFormat="1" ht="12.75" hidden="1" x14ac:dyDescent="0.2">
      <c r="A92" s="60" t="s">
        <v>33</v>
      </c>
      <c r="B92" s="69"/>
      <c r="C92" s="8"/>
      <c r="D92" s="8"/>
      <c r="E92" s="167"/>
      <c r="F92" s="8">
        <f t="shared" si="117"/>
        <v>0</v>
      </c>
      <c r="G92" s="167"/>
      <c r="H92" s="167">
        <f>F92-G92</f>
        <v>0</v>
      </c>
      <c r="I92" s="187" t="e">
        <f>G92/F92</f>
        <v>#DIV/0!</v>
      </c>
      <c r="J92" s="188"/>
      <c r="K92" s="189"/>
      <c r="L92" s="66" t="e">
        <f t="shared" si="118"/>
        <v>#DIV/0!</v>
      </c>
      <c r="M92" s="8">
        <f t="shared" si="119"/>
        <v>0</v>
      </c>
      <c r="N92" s="8">
        <f t="shared" si="120"/>
        <v>0</v>
      </c>
      <c r="O92" s="63" t="e">
        <f>M92/F92</f>
        <v>#DIV/0!</v>
      </c>
      <c r="Q92" s="8">
        <f t="shared" ref="Q92" si="122">W92+AA92</f>
        <v>0</v>
      </c>
      <c r="R92" s="8">
        <f t="shared" ref="R92" si="123">X92+AB92</f>
        <v>0</v>
      </c>
      <c r="S92" s="65">
        <f t="shared" si="121"/>
        <v>0</v>
      </c>
      <c r="T92" s="66" t="e">
        <f t="shared" si="116"/>
        <v>#DIV/0!</v>
      </c>
      <c r="V92" s="8"/>
      <c r="W92" s="8"/>
      <c r="X92" s="8"/>
      <c r="Y92" s="67"/>
      <c r="Z92" s="8"/>
      <c r="AA92" s="8"/>
      <c r="AB92" s="8"/>
    </row>
    <row r="93" spans="1:28" x14ac:dyDescent="0.25">
      <c r="A93" s="68"/>
      <c r="B93" s="69"/>
      <c r="C93" s="6"/>
      <c r="D93" s="6"/>
      <c r="E93" s="165"/>
      <c r="F93" s="6"/>
      <c r="G93" s="165"/>
      <c r="H93" s="165"/>
      <c r="I93" s="183"/>
      <c r="J93" s="184"/>
      <c r="K93" s="185"/>
      <c r="L93" s="50"/>
      <c r="M93" s="6"/>
      <c r="N93" s="6"/>
      <c r="O93" s="52"/>
      <c r="Q93" s="6"/>
      <c r="R93" s="6"/>
      <c r="S93" s="51"/>
      <c r="T93" s="54"/>
      <c r="V93" s="6"/>
      <c r="W93" s="6"/>
      <c r="X93" s="6"/>
      <c r="Y93" s="51"/>
      <c r="Z93" s="6"/>
      <c r="AA93" s="6"/>
      <c r="AB93" s="6"/>
    </row>
    <row r="94" spans="1:28" x14ac:dyDescent="0.25">
      <c r="A94" s="48" t="s">
        <v>63</v>
      </c>
      <c r="B94" s="49"/>
      <c r="C94" s="6"/>
      <c r="D94" s="6"/>
      <c r="E94" s="165"/>
      <c r="F94" s="6"/>
      <c r="G94" s="165"/>
      <c r="H94" s="165"/>
      <c r="I94" s="183"/>
      <c r="J94" s="184"/>
      <c r="K94" s="185"/>
      <c r="L94" s="50"/>
      <c r="M94" s="6"/>
      <c r="N94" s="6"/>
      <c r="O94" s="52"/>
      <c r="Q94" s="6"/>
      <c r="R94" s="6"/>
      <c r="S94" s="51"/>
      <c r="T94" s="54"/>
      <c r="V94" s="6"/>
      <c r="W94" s="6"/>
      <c r="X94" s="6"/>
      <c r="Y94" s="51"/>
      <c r="Z94" s="6"/>
      <c r="AA94" s="6"/>
      <c r="AB94" s="6"/>
    </row>
    <row r="95" spans="1:28" x14ac:dyDescent="0.25">
      <c r="A95" s="48"/>
      <c r="B95" s="49"/>
      <c r="C95" s="6"/>
      <c r="D95" s="6"/>
      <c r="E95" s="165"/>
      <c r="F95" s="6"/>
      <c r="G95" s="165"/>
      <c r="H95" s="165"/>
      <c r="I95" s="183"/>
      <c r="J95" s="184"/>
      <c r="K95" s="185"/>
      <c r="L95" s="50"/>
      <c r="M95" s="6"/>
      <c r="N95" s="6"/>
      <c r="O95" s="52"/>
      <c r="Q95" s="6"/>
      <c r="R95" s="6"/>
      <c r="S95" s="51"/>
      <c r="T95" s="54"/>
      <c r="V95" s="6"/>
      <c r="W95" s="6"/>
      <c r="X95" s="6"/>
      <c r="Y95" s="51"/>
      <c r="Z95" s="6"/>
      <c r="AA95" s="6"/>
      <c r="AB95" s="6"/>
    </row>
    <row r="96" spans="1:28" x14ac:dyDescent="0.25">
      <c r="A96" s="55" t="s">
        <v>64</v>
      </c>
      <c r="B96" s="49" t="s">
        <v>65</v>
      </c>
      <c r="C96" s="7">
        <f>SUM(C97:C99)</f>
        <v>0</v>
      </c>
      <c r="D96" s="7">
        <f>SUM(D97:D99)</f>
        <v>59977.43</v>
      </c>
      <c r="E96" s="168">
        <f>SUM(E97:E99)</f>
        <v>0</v>
      </c>
      <c r="F96" s="56">
        <f>D96+E96</f>
        <v>59977.43</v>
      </c>
      <c r="G96" s="267">
        <f>SUM(G97:G99)</f>
        <v>95744.34</v>
      </c>
      <c r="H96" s="166">
        <f>F96-G96</f>
        <v>-35766.909999999996</v>
      </c>
      <c r="I96" s="186">
        <f>G96/F96</f>
        <v>1.5963394897047105</v>
      </c>
      <c r="J96" s="166">
        <f>SUM(J97:J99)</f>
        <v>0</v>
      </c>
      <c r="K96" s="166">
        <f>SUM(K97:K99)</f>
        <v>0</v>
      </c>
      <c r="L96" s="57">
        <f>(K96+J96)/F96</f>
        <v>0</v>
      </c>
      <c r="M96" s="56">
        <f>K96+G96+J96</f>
        <v>95744.34</v>
      </c>
      <c r="N96" s="56">
        <f>H96-K96-J96</f>
        <v>-35766.909999999996</v>
      </c>
      <c r="O96" s="57">
        <f>M96/F96</f>
        <v>1.5963394897047105</v>
      </c>
      <c r="P96" s="58"/>
      <c r="Q96" s="56">
        <f>SUM(Q97:Q99)</f>
        <v>135279.09836065574</v>
      </c>
      <c r="R96" s="56">
        <f>SUM(R97:R99)</f>
        <v>135627.68074286979</v>
      </c>
      <c r="S96" s="59">
        <f>+N96+C96+Q96+R96</f>
        <v>235139.86910352553</v>
      </c>
      <c r="T96" s="57">
        <f>+M96/(Q96+F96+R96)</f>
        <v>0.28935904877238777</v>
      </c>
      <c r="V96" s="7">
        <f>SUM(V97:V99)</f>
        <v>0</v>
      </c>
      <c r="W96" s="7">
        <f>SUM(W97:W99)</f>
        <v>0</v>
      </c>
      <c r="X96" s="7">
        <f>SUM(X97:X99)</f>
        <v>0</v>
      </c>
      <c r="Y96" s="51"/>
      <c r="Z96" s="7">
        <f>SUM(Z97:Z99)</f>
        <v>0</v>
      </c>
      <c r="AA96" s="7">
        <f>SUM(AA97:AA99)</f>
        <v>0</v>
      </c>
      <c r="AB96" s="7">
        <f>SUM(AB97:AB99)</f>
        <v>0</v>
      </c>
    </row>
    <row r="97" spans="1:28" s="64" customFormat="1" ht="12.75" hidden="1" x14ac:dyDescent="0.2">
      <c r="A97" s="60" t="s">
        <v>31</v>
      </c>
      <c r="B97" s="69"/>
      <c r="C97" s="8"/>
      <c r="D97" s="8">
        <f>V97+Z97</f>
        <v>0</v>
      </c>
      <c r="E97" s="167"/>
      <c r="F97" s="8">
        <f>D97+E97</f>
        <v>0</v>
      </c>
      <c r="G97" s="167"/>
      <c r="H97" s="167">
        <f>F97-G97</f>
        <v>0</v>
      </c>
      <c r="I97" s="187" t="e">
        <f>G97/F97</f>
        <v>#DIV/0!</v>
      </c>
      <c r="J97" s="188"/>
      <c r="K97" s="189"/>
      <c r="L97" s="66" t="e">
        <f>(K97+J97)/F97</f>
        <v>#DIV/0!</v>
      </c>
      <c r="M97" s="8">
        <f>K97+G97+J97</f>
        <v>0</v>
      </c>
      <c r="N97" s="8">
        <f>H97-K97-J97</f>
        <v>0</v>
      </c>
      <c r="O97" s="63" t="e">
        <f>M97/F97</f>
        <v>#DIV/0!</v>
      </c>
      <c r="Q97" s="8">
        <f>W97+AA97</f>
        <v>0</v>
      </c>
      <c r="R97" s="8">
        <f>X97+AB97</f>
        <v>0</v>
      </c>
      <c r="S97" s="65">
        <f>+N97+C97+Q97+R97</f>
        <v>0</v>
      </c>
      <c r="T97" s="66" t="e">
        <f t="shared" ref="T97:T99" si="124">+M97/(Q97+F97+R97)</f>
        <v>#DIV/0!</v>
      </c>
      <c r="V97" s="8"/>
      <c r="W97" s="8"/>
      <c r="X97" s="8"/>
      <c r="Y97" s="67"/>
      <c r="Z97" s="8"/>
      <c r="AA97" s="8"/>
      <c r="AB97" s="8"/>
    </row>
    <row r="98" spans="1:28" s="64" customFormat="1" ht="12.75" x14ac:dyDescent="0.2">
      <c r="A98" s="60" t="s">
        <v>32</v>
      </c>
      <c r="B98" s="69"/>
      <c r="C98" s="8"/>
      <c r="D98" s="8">
        <v>59977.43</v>
      </c>
      <c r="E98" s="167"/>
      <c r="F98" s="8">
        <f t="shared" ref="F98:F99" si="125">D98+E98</f>
        <v>59977.43</v>
      </c>
      <c r="G98" s="167">
        <v>95744.34</v>
      </c>
      <c r="H98" s="167">
        <f>F98-G98</f>
        <v>-35766.909999999996</v>
      </c>
      <c r="I98" s="187">
        <f>G98/F98</f>
        <v>1.5963394897047105</v>
      </c>
      <c r="J98" s="188"/>
      <c r="K98" s="189"/>
      <c r="L98" s="66">
        <f t="shared" ref="L98:L99" si="126">(K98+J98)/F98</f>
        <v>0</v>
      </c>
      <c r="M98" s="8">
        <f t="shared" ref="M98:M99" si="127">K98+G98+J98</f>
        <v>95744.34</v>
      </c>
      <c r="N98" s="8">
        <f t="shared" ref="N98:N99" si="128">H98-K98-J98</f>
        <v>-35766.909999999996</v>
      </c>
      <c r="O98" s="63">
        <f>M98/F98</f>
        <v>1.5963394897047105</v>
      </c>
      <c r="Q98" s="8">
        <v>135279.09836065574</v>
      </c>
      <c r="R98" s="8">
        <v>135627.68074286979</v>
      </c>
      <c r="S98" s="65">
        <f t="shared" ref="S98:S99" si="129">+N98+C98+Q98+R98</f>
        <v>235139.86910352553</v>
      </c>
      <c r="T98" s="66">
        <f t="shared" si="124"/>
        <v>0.28935904877238777</v>
      </c>
      <c r="V98" s="8"/>
      <c r="W98" s="8"/>
      <c r="X98" s="8"/>
      <c r="Y98" s="67"/>
      <c r="Z98" s="8"/>
      <c r="AA98" s="8"/>
      <c r="AB98" s="8"/>
    </row>
    <row r="99" spans="1:28" s="64" customFormat="1" ht="12.75" hidden="1" x14ac:dyDescent="0.2">
      <c r="A99" s="60" t="s">
        <v>33</v>
      </c>
      <c r="B99" s="69"/>
      <c r="C99" s="8"/>
      <c r="D99" s="8"/>
      <c r="E99" s="167"/>
      <c r="F99" s="8">
        <f t="shared" si="125"/>
        <v>0</v>
      </c>
      <c r="G99" s="167"/>
      <c r="H99" s="167">
        <f>F99-G99</f>
        <v>0</v>
      </c>
      <c r="I99" s="187" t="e">
        <f>G99/F99</f>
        <v>#DIV/0!</v>
      </c>
      <c r="J99" s="188"/>
      <c r="K99" s="189"/>
      <c r="L99" s="66" t="e">
        <f t="shared" si="126"/>
        <v>#DIV/0!</v>
      </c>
      <c r="M99" s="8">
        <f t="shared" si="127"/>
        <v>0</v>
      </c>
      <c r="N99" s="8">
        <f t="shared" si="128"/>
        <v>0</v>
      </c>
      <c r="O99" s="63" t="e">
        <f>M99/F99</f>
        <v>#DIV/0!</v>
      </c>
      <c r="Q99" s="8">
        <f t="shared" ref="Q99" si="130">W99+AA99</f>
        <v>0</v>
      </c>
      <c r="R99" s="8">
        <f t="shared" ref="R99" si="131">X99+AB99</f>
        <v>0</v>
      </c>
      <c r="S99" s="65">
        <f t="shared" si="129"/>
        <v>0</v>
      </c>
      <c r="T99" s="66" t="e">
        <f t="shared" si="124"/>
        <v>#DIV/0!</v>
      </c>
      <c r="V99" s="8"/>
      <c r="W99" s="8"/>
      <c r="X99" s="8"/>
      <c r="Y99" s="67"/>
      <c r="Z99" s="8"/>
      <c r="AA99" s="8"/>
      <c r="AB99" s="8"/>
    </row>
    <row r="100" spans="1:28" x14ac:dyDescent="0.25">
      <c r="A100" s="68"/>
      <c r="B100" s="69"/>
      <c r="C100" s="6"/>
      <c r="D100" s="6"/>
      <c r="E100" s="165"/>
      <c r="F100" s="6"/>
      <c r="G100" s="165"/>
      <c r="H100" s="165"/>
      <c r="I100" s="183"/>
      <c r="J100" s="184"/>
      <c r="K100" s="185"/>
      <c r="L100" s="50"/>
      <c r="M100" s="6"/>
      <c r="N100" s="6"/>
      <c r="O100" s="52"/>
      <c r="Q100" s="6"/>
      <c r="R100" s="6"/>
      <c r="S100" s="51"/>
      <c r="T100" s="54"/>
      <c r="V100" s="6"/>
      <c r="W100" s="6"/>
      <c r="X100" s="6"/>
      <c r="Y100" s="51"/>
      <c r="Z100" s="6"/>
      <c r="AA100" s="6"/>
      <c r="AB100" s="6"/>
    </row>
    <row r="101" spans="1:28" ht="30" x14ac:dyDescent="0.25">
      <c r="A101" s="75" t="s">
        <v>66</v>
      </c>
      <c r="B101" s="49"/>
      <c r="C101" s="6"/>
      <c r="D101" s="6"/>
      <c r="E101" s="165"/>
      <c r="F101" s="6"/>
      <c r="G101" s="165"/>
      <c r="H101" s="165"/>
      <c r="I101" s="183"/>
      <c r="J101" s="184"/>
      <c r="K101" s="185"/>
      <c r="L101" s="50"/>
      <c r="M101" s="6"/>
      <c r="N101" s="6"/>
      <c r="O101" s="52"/>
      <c r="Q101" s="6"/>
      <c r="R101" s="6"/>
      <c r="S101" s="51"/>
      <c r="T101" s="54"/>
      <c r="V101" s="6"/>
      <c r="W101" s="6"/>
      <c r="X101" s="6"/>
      <c r="Y101" s="51"/>
      <c r="Z101" s="6"/>
      <c r="AA101" s="6"/>
      <c r="AB101" s="6"/>
    </row>
    <row r="102" spans="1:28" x14ac:dyDescent="0.25">
      <c r="A102" s="48"/>
      <c r="B102" s="49"/>
      <c r="C102" s="6"/>
      <c r="D102" s="6"/>
      <c r="E102" s="165"/>
      <c r="F102" s="6"/>
      <c r="G102" s="165"/>
      <c r="H102" s="165"/>
      <c r="I102" s="183"/>
      <c r="J102" s="184"/>
      <c r="K102" s="185"/>
      <c r="L102" s="50"/>
      <c r="M102" s="6"/>
      <c r="N102" s="6"/>
      <c r="O102" s="52"/>
      <c r="Q102" s="6"/>
      <c r="R102" s="6"/>
      <c r="S102" s="51"/>
      <c r="T102" s="54"/>
      <c r="V102" s="6"/>
      <c r="W102" s="6"/>
      <c r="X102" s="6"/>
      <c r="Y102" s="51"/>
      <c r="Z102" s="6"/>
      <c r="AA102" s="6"/>
      <c r="AB102" s="6"/>
    </row>
    <row r="103" spans="1:28" ht="30" x14ac:dyDescent="0.25">
      <c r="A103" s="55" t="s">
        <v>67</v>
      </c>
      <c r="B103" s="49" t="s">
        <v>68</v>
      </c>
      <c r="C103" s="7">
        <f>SUM(C104:C107)</f>
        <v>0</v>
      </c>
      <c r="D103" s="7">
        <f>SUM(D104:D107)</f>
        <v>291282395.43000001</v>
      </c>
      <c r="E103" s="168">
        <f>SUM(E104:E107)</f>
        <v>0</v>
      </c>
      <c r="F103" s="56">
        <f>D103+E103</f>
        <v>291282395.43000001</v>
      </c>
      <c r="G103" s="267">
        <f>SUM(G104:G107)</f>
        <v>26186547.059999999</v>
      </c>
      <c r="H103" s="166">
        <f>F103-G103</f>
        <v>265095848.37</v>
      </c>
      <c r="I103" s="186">
        <f>G103/F103</f>
        <v>8.9900891611875866E-2</v>
      </c>
      <c r="J103" s="166">
        <f>SUM(J104:J107)</f>
        <v>0</v>
      </c>
      <c r="K103" s="166">
        <f>SUM(K104:K107)</f>
        <v>16943895.039999999</v>
      </c>
      <c r="L103" s="57">
        <f>(K103+J103)/F103</f>
        <v>5.8169993469694252E-2</v>
      </c>
      <c r="M103" s="56">
        <f>K103+G103+J103</f>
        <v>43130442.099999994</v>
      </c>
      <c r="N103" s="56">
        <f>H103-K103-J103</f>
        <v>248151953.33000001</v>
      </c>
      <c r="O103" s="57">
        <f>M103/F103</f>
        <v>0.14807088508157012</v>
      </c>
      <c r="P103" s="58"/>
      <c r="Q103" s="56">
        <f>SUM(Q104:Q107)</f>
        <v>1576337.295081967</v>
      </c>
      <c r="R103" s="56">
        <f>SUM(R104:R107)</f>
        <v>2301822.9788488471</v>
      </c>
      <c r="S103" s="59">
        <f>+N103+C103+Q103+R103</f>
        <v>252030113.60393083</v>
      </c>
      <c r="T103" s="57">
        <f>+M103/(Q103+F103+R103)</f>
        <v>0.14612535878019964</v>
      </c>
      <c r="V103" s="7">
        <f>SUM(V104:V107)</f>
        <v>0</v>
      </c>
      <c r="W103" s="7">
        <f>SUM(W104:W107)</f>
        <v>0</v>
      </c>
      <c r="X103" s="7">
        <f>SUM(X104:X107)</f>
        <v>0</v>
      </c>
      <c r="Y103" s="51"/>
      <c r="Z103" s="7">
        <f>SUM(Z104:Z107)</f>
        <v>0</v>
      </c>
      <c r="AA103" s="7">
        <f>SUM(AA104:AA107)</f>
        <v>0</v>
      </c>
      <c r="AB103" s="7">
        <f>SUM(AB104:AB107)</f>
        <v>0</v>
      </c>
    </row>
    <row r="104" spans="1:28" s="64" customFormat="1" ht="12.75" x14ac:dyDescent="0.2">
      <c r="A104" s="60" t="s">
        <v>31</v>
      </c>
      <c r="B104" s="69"/>
      <c r="C104" s="8"/>
      <c r="D104" s="8">
        <v>93000</v>
      </c>
      <c r="E104" s="167"/>
      <c r="F104" s="8">
        <f>D104+E104</f>
        <v>93000</v>
      </c>
      <c r="G104" s="167">
        <v>9000</v>
      </c>
      <c r="H104" s="167">
        <f>F104-G104</f>
        <v>84000</v>
      </c>
      <c r="I104" s="187">
        <f>G104/F104</f>
        <v>9.6774193548387094E-2</v>
      </c>
      <c r="J104" s="188"/>
      <c r="K104" s="189"/>
      <c r="L104" s="61">
        <f>(K104+J104)/F104</f>
        <v>0</v>
      </c>
      <c r="M104" s="8">
        <f>K104+G104+J104</f>
        <v>9000</v>
      </c>
      <c r="N104" s="8">
        <f>H104-K104-J104</f>
        <v>84000</v>
      </c>
      <c r="O104" s="63">
        <f>M104/F104</f>
        <v>9.6774193548387094E-2</v>
      </c>
      <c r="Q104" s="8">
        <v>89226.639344262294</v>
      </c>
      <c r="R104" s="8">
        <v>89456.555383594969</v>
      </c>
      <c r="S104" s="65">
        <f>+N104+C104+Q104+R104</f>
        <v>262683.19472785725</v>
      </c>
      <c r="T104" s="66">
        <f t="shared" ref="T104:T107" si="132">+M104/(Q104+F104+R104)</f>
        <v>3.3126818937090401E-2</v>
      </c>
      <c r="V104" s="8"/>
      <c r="W104" s="8"/>
      <c r="X104" s="8"/>
      <c r="Y104" s="67"/>
      <c r="Z104" s="8"/>
      <c r="AA104" s="8"/>
      <c r="AB104" s="8"/>
    </row>
    <row r="105" spans="1:28" s="64" customFormat="1" ht="12.75" x14ac:dyDescent="0.2">
      <c r="A105" s="60" t="s">
        <v>32</v>
      </c>
      <c r="B105" s="69"/>
      <c r="C105" s="8"/>
      <c r="D105" s="8">
        <f>291282395.43-D104</f>
        <v>291189395.43000001</v>
      </c>
      <c r="E105" s="167"/>
      <c r="F105" s="8">
        <f t="shared" ref="F105:F106" si="133">D105+E105</f>
        <v>291189395.43000001</v>
      </c>
      <c r="G105" s="167">
        <v>26177547.059999999</v>
      </c>
      <c r="H105" s="167">
        <f>F105-G105</f>
        <v>265011848.37</v>
      </c>
      <c r="I105" s="187">
        <f>G105/F105</f>
        <v>8.9898696418334742E-2</v>
      </c>
      <c r="J105" s="188"/>
      <c r="K105" s="189">
        <v>16943895.039999999</v>
      </c>
      <c r="L105" s="61">
        <f t="shared" ref="L105:L107" si="134">(K105+J105)/F105</f>
        <v>5.8188571788402227E-2</v>
      </c>
      <c r="M105" s="8">
        <f t="shared" ref="M105:M106" si="135">K105+G105+J105</f>
        <v>43121442.099999994</v>
      </c>
      <c r="N105" s="8">
        <f t="shared" ref="N105:N106" si="136">H105-K105-J105</f>
        <v>248067953.33000001</v>
      </c>
      <c r="O105" s="63">
        <f>M105/F105</f>
        <v>0.14808726820673696</v>
      </c>
      <c r="Q105" s="8">
        <v>1487110.6557377048</v>
      </c>
      <c r="R105" s="8">
        <v>2212366.4234652519</v>
      </c>
      <c r="S105" s="65">
        <f t="shared" ref="S105:S106" si="137">+N105+C105+Q105+R105</f>
        <v>251767430.40920296</v>
      </c>
      <c r="T105" s="66">
        <f t="shared" si="132"/>
        <v>0.14622946513064594</v>
      </c>
      <c r="V105" s="8"/>
      <c r="W105" s="8"/>
      <c r="X105" s="8"/>
      <c r="Y105" s="67"/>
      <c r="Z105" s="8"/>
      <c r="AA105" s="8"/>
      <c r="AB105" s="8"/>
    </row>
    <row r="106" spans="1:28" s="64" customFormat="1" ht="12.75" hidden="1" x14ac:dyDescent="0.2">
      <c r="A106" s="60" t="s">
        <v>54</v>
      </c>
      <c r="B106" s="69"/>
      <c r="C106" s="8"/>
      <c r="D106" s="8">
        <f t="shared" ref="D106:D107" si="138">V106+Z106</f>
        <v>0</v>
      </c>
      <c r="E106" s="167"/>
      <c r="F106" s="8">
        <f t="shared" si="133"/>
        <v>0</v>
      </c>
      <c r="G106" s="167"/>
      <c r="H106" s="167">
        <f>F106-G106</f>
        <v>0</v>
      </c>
      <c r="I106" s="187" t="e">
        <f t="shared" ref="I106:I107" si="139">G106/F106</f>
        <v>#DIV/0!</v>
      </c>
      <c r="J106" s="188"/>
      <c r="K106" s="189"/>
      <c r="L106" s="61" t="e">
        <f t="shared" si="134"/>
        <v>#DIV/0!</v>
      </c>
      <c r="M106" s="8">
        <f t="shared" si="135"/>
        <v>0</v>
      </c>
      <c r="N106" s="8">
        <f t="shared" si="136"/>
        <v>0</v>
      </c>
      <c r="O106" s="63" t="e">
        <f>M106/F106</f>
        <v>#DIV/0!</v>
      </c>
      <c r="Q106" s="8">
        <f t="shared" ref="Q106" si="140">W106+AA106</f>
        <v>0</v>
      </c>
      <c r="R106" s="8">
        <f t="shared" ref="R106" si="141">X106+AB106</f>
        <v>0</v>
      </c>
      <c r="S106" s="65">
        <f t="shared" si="137"/>
        <v>0</v>
      </c>
      <c r="T106" s="66" t="e">
        <f t="shared" si="132"/>
        <v>#DIV/0!</v>
      </c>
      <c r="V106" s="8"/>
      <c r="W106" s="8"/>
      <c r="X106" s="8"/>
      <c r="Y106" s="67"/>
      <c r="Z106" s="8"/>
      <c r="AA106" s="8"/>
      <c r="AB106" s="8"/>
    </row>
    <row r="107" spans="1:28" s="64" customFormat="1" ht="12.75" hidden="1" x14ac:dyDescent="0.2">
      <c r="A107" s="60" t="s">
        <v>33</v>
      </c>
      <c r="B107" s="69"/>
      <c r="C107" s="8"/>
      <c r="D107" s="8">
        <f t="shared" si="138"/>
        <v>0</v>
      </c>
      <c r="E107" s="167"/>
      <c r="F107" s="8">
        <f>D107+E107</f>
        <v>0</v>
      </c>
      <c r="G107" s="167"/>
      <c r="H107" s="167">
        <f>F107-G107</f>
        <v>0</v>
      </c>
      <c r="I107" s="187" t="e">
        <f t="shared" si="139"/>
        <v>#DIV/0!</v>
      </c>
      <c r="J107" s="188"/>
      <c r="K107" s="190"/>
      <c r="L107" s="61" t="e">
        <f t="shared" si="134"/>
        <v>#DIV/0!</v>
      </c>
      <c r="M107" s="8">
        <f>K107+G107</f>
        <v>0</v>
      </c>
      <c r="N107" s="8">
        <f>H107-K107</f>
        <v>0</v>
      </c>
      <c r="O107" s="63" t="e">
        <f>M107/F107</f>
        <v>#DIV/0!</v>
      </c>
      <c r="Q107" s="8">
        <f t="shared" ref="Q107" si="142">W107+AA107</f>
        <v>0</v>
      </c>
      <c r="R107" s="8">
        <f t="shared" ref="R107" si="143">X107+AB107</f>
        <v>0</v>
      </c>
      <c r="S107" s="65">
        <f t="shared" ref="S107" si="144">+N107+C107+Q107+R107</f>
        <v>0</v>
      </c>
      <c r="T107" s="66" t="e">
        <f t="shared" si="132"/>
        <v>#DIV/0!</v>
      </c>
      <c r="V107" s="8"/>
      <c r="W107" s="8"/>
      <c r="X107" s="8"/>
      <c r="Y107" s="67"/>
      <c r="Z107" s="8"/>
      <c r="AA107" s="8"/>
      <c r="AB107" s="8"/>
    </row>
    <row r="108" spans="1:28" hidden="1" x14ac:dyDescent="0.25">
      <c r="A108" s="68"/>
      <c r="B108" s="69"/>
      <c r="C108" s="6"/>
      <c r="D108" s="6"/>
      <c r="E108" s="165"/>
      <c r="F108" s="6"/>
      <c r="G108" s="165"/>
      <c r="H108" s="165"/>
      <c r="I108" s="183"/>
      <c r="J108" s="184"/>
      <c r="K108" s="185"/>
      <c r="L108" s="50"/>
      <c r="M108" s="6"/>
      <c r="N108" s="6"/>
      <c r="O108" s="52"/>
      <c r="Q108" s="6"/>
      <c r="R108" s="6"/>
      <c r="S108" s="51"/>
      <c r="T108" s="54"/>
      <c r="V108" s="6"/>
      <c r="W108" s="6"/>
      <c r="X108" s="6"/>
      <c r="Y108" s="51"/>
      <c r="Z108" s="6"/>
      <c r="AA108" s="6"/>
      <c r="AB108" s="6"/>
    </row>
    <row r="109" spans="1:28" hidden="1" x14ac:dyDescent="0.25">
      <c r="A109" s="55"/>
      <c r="B109" s="49"/>
      <c r="C109" s="6"/>
      <c r="D109" s="6"/>
      <c r="E109" s="165"/>
      <c r="F109" s="6"/>
      <c r="G109" s="165"/>
      <c r="H109" s="165"/>
      <c r="I109" s="183"/>
      <c r="J109" s="184"/>
      <c r="K109" s="185"/>
      <c r="L109" s="50"/>
      <c r="M109" s="6"/>
      <c r="N109" s="6"/>
      <c r="O109" s="52"/>
      <c r="Q109" s="6"/>
      <c r="R109" s="6"/>
      <c r="S109" s="51"/>
      <c r="T109" s="54"/>
      <c r="V109" s="6"/>
      <c r="W109" s="6"/>
      <c r="X109" s="6"/>
      <c r="Y109" s="51"/>
      <c r="Z109" s="6"/>
      <c r="AA109" s="6"/>
      <c r="AB109" s="6"/>
    </row>
    <row r="110" spans="1:28" ht="30" hidden="1" x14ac:dyDescent="0.25">
      <c r="A110" s="55" t="s">
        <v>69</v>
      </c>
      <c r="B110" s="49" t="s">
        <v>70</v>
      </c>
      <c r="C110" s="7">
        <f>SUM(C111:C113)</f>
        <v>0</v>
      </c>
      <c r="D110" s="7">
        <f>SUM(D111:D113)</f>
        <v>0</v>
      </c>
      <c r="E110" s="168">
        <f>SUM(E111:E113)</f>
        <v>0</v>
      </c>
      <c r="F110" s="56">
        <f>D110+E110</f>
        <v>0</v>
      </c>
      <c r="G110" s="267">
        <f>SUM(G111:G113)</f>
        <v>0</v>
      </c>
      <c r="H110" s="166">
        <f>F110-G110</f>
        <v>0</v>
      </c>
      <c r="I110" s="186" t="e">
        <f>G110/F110</f>
        <v>#DIV/0!</v>
      </c>
      <c r="J110" s="166">
        <f>SUM(J111:J113)</f>
        <v>0</v>
      </c>
      <c r="K110" s="166">
        <f>SUM(K111:K113)</f>
        <v>0</v>
      </c>
      <c r="L110" s="57" t="e">
        <f>(K110+J110)/F110</f>
        <v>#DIV/0!</v>
      </c>
      <c r="M110" s="56">
        <f>K110+G110+J110</f>
        <v>0</v>
      </c>
      <c r="N110" s="56">
        <f>H110-K110-J110</f>
        <v>0</v>
      </c>
      <c r="O110" s="57" t="e">
        <f>M110/F110</f>
        <v>#DIV/0!</v>
      </c>
      <c r="P110" s="58"/>
      <c r="Q110" s="56">
        <f>SUM(Q111:Q113)</f>
        <v>0</v>
      </c>
      <c r="R110" s="56">
        <f>SUM(R111:R113)</f>
        <v>0</v>
      </c>
      <c r="S110" s="59">
        <f>+N110+C110+Q110+R110</f>
        <v>0</v>
      </c>
      <c r="T110" s="57" t="e">
        <f>+M110/(Q110+F110+R110)</f>
        <v>#DIV/0!</v>
      </c>
      <c r="V110" s="7">
        <f>SUM(V111:V113)</f>
        <v>0</v>
      </c>
      <c r="W110" s="7">
        <f>SUM(W111:W113)</f>
        <v>0</v>
      </c>
      <c r="X110" s="7">
        <f>SUM(X111:X113)</f>
        <v>0</v>
      </c>
      <c r="Y110" s="51"/>
      <c r="Z110" s="7">
        <f>SUM(Z111:Z113)</f>
        <v>0</v>
      </c>
      <c r="AA110" s="7">
        <f>SUM(AA111:AA113)</f>
        <v>0</v>
      </c>
      <c r="AB110" s="7">
        <f>SUM(AB111:AB113)</f>
        <v>0</v>
      </c>
    </row>
    <row r="111" spans="1:28" s="64" customFormat="1" ht="12.75" hidden="1" x14ac:dyDescent="0.2">
      <c r="A111" s="60" t="s">
        <v>31</v>
      </c>
      <c r="B111" s="69"/>
      <c r="C111" s="8"/>
      <c r="D111" s="8">
        <f>V111+Z111</f>
        <v>0</v>
      </c>
      <c r="E111" s="167"/>
      <c r="F111" s="8">
        <f>D111+E111</f>
        <v>0</v>
      </c>
      <c r="G111" s="167"/>
      <c r="H111" s="167">
        <f>F111-G111</f>
        <v>0</v>
      </c>
      <c r="I111" s="187" t="e">
        <f>G111/F111</f>
        <v>#DIV/0!</v>
      </c>
      <c r="J111" s="188"/>
      <c r="K111" s="189"/>
      <c r="L111" s="61" t="e">
        <f>(K111+J111)/F111</f>
        <v>#DIV/0!</v>
      </c>
      <c r="M111" s="8">
        <f>K111+G111+J111</f>
        <v>0</v>
      </c>
      <c r="N111" s="8">
        <f>H111-K111-J111</f>
        <v>0</v>
      </c>
      <c r="O111" s="63" t="e">
        <f>M111/F111</f>
        <v>#DIV/0!</v>
      </c>
      <c r="Q111" s="8">
        <f>W111+AA111</f>
        <v>0</v>
      </c>
      <c r="R111" s="8">
        <f>X111+AB111</f>
        <v>0</v>
      </c>
      <c r="S111" s="65">
        <f>+N111+C111+Q111+R111</f>
        <v>0</v>
      </c>
      <c r="T111" s="66" t="e">
        <f t="shared" ref="T111:T113" si="145">+M111/(Q111+F111+R111)</f>
        <v>#DIV/0!</v>
      </c>
      <c r="V111" s="8"/>
      <c r="W111" s="8"/>
      <c r="X111" s="8"/>
      <c r="Y111" s="67"/>
      <c r="Z111" s="8"/>
      <c r="AA111" s="8"/>
      <c r="AB111" s="8"/>
    </row>
    <row r="112" spans="1:28" s="64" customFormat="1" ht="14.25" hidden="1" x14ac:dyDescent="0.2">
      <c r="A112" s="60" t="s">
        <v>32</v>
      </c>
      <c r="B112" s="69"/>
      <c r="C112" s="8"/>
      <c r="D112" s="8">
        <f t="shared" ref="D112:D113" si="146">V112+Z112</f>
        <v>0</v>
      </c>
      <c r="E112" s="167"/>
      <c r="F112" s="8">
        <f t="shared" ref="F112:F113" si="147">D112+E112</f>
        <v>0</v>
      </c>
      <c r="G112" s="268"/>
      <c r="H112" s="167">
        <f>F112-G112</f>
        <v>0</v>
      </c>
      <c r="I112" s="187" t="e">
        <f>G112/F112</f>
        <v>#DIV/0!</v>
      </c>
      <c r="J112" s="188"/>
      <c r="K112" s="189"/>
      <c r="L112" s="61" t="e">
        <f t="shared" ref="L112:L113" si="148">(K112+J112)/F112</f>
        <v>#DIV/0!</v>
      </c>
      <c r="M112" s="8">
        <f t="shared" ref="M112:M113" si="149">K112+G112+J112</f>
        <v>0</v>
      </c>
      <c r="N112" s="8">
        <f t="shared" ref="N112:N113" si="150">H112-K112-J112</f>
        <v>0</v>
      </c>
      <c r="O112" s="63" t="e">
        <f>M112/F112</f>
        <v>#DIV/0!</v>
      </c>
      <c r="Q112" s="8">
        <f t="shared" ref="Q112:Q113" si="151">W112+AA112</f>
        <v>0</v>
      </c>
      <c r="R112" s="8">
        <f t="shared" ref="R112:R113" si="152">X112+AB112</f>
        <v>0</v>
      </c>
      <c r="S112" s="65">
        <f t="shared" ref="S112:S113" si="153">+N112+C112+Q112+R112</f>
        <v>0</v>
      </c>
      <c r="T112" s="66" t="e">
        <f t="shared" si="145"/>
        <v>#DIV/0!</v>
      </c>
      <c r="V112" s="8"/>
      <c r="W112" s="8"/>
      <c r="X112" s="8"/>
      <c r="Y112" s="67"/>
      <c r="Z112" s="8"/>
      <c r="AA112" s="8"/>
      <c r="AB112" s="8"/>
    </row>
    <row r="113" spans="1:28" s="64" customFormat="1" ht="12.75" hidden="1" x14ac:dyDescent="0.2">
      <c r="A113" s="60" t="s">
        <v>33</v>
      </c>
      <c r="B113" s="69"/>
      <c r="C113" s="8"/>
      <c r="D113" s="8">
        <f t="shared" si="146"/>
        <v>0</v>
      </c>
      <c r="E113" s="167"/>
      <c r="F113" s="8">
        <f t="shared" si="147"/>
        <v>0</v>
      </c>
      <c r="G113" s="167"/>
      <c r="H113" s="167">
        <f>F113-G113</f>
        <v>0</v>
      </c>
      <c r="I113" s="187" t="e">
        <f>G113/F113</f>
        <v>#DIV/0!</v>
      </c>
      <c r="J113" s="188"/>
      <c r="K113" s="189"/>
      <c r="L113" s="61" t="e">
        <f t="shared" si="148"/>
        <v>#DIV/0!</v>
      </c>
      <c r="M113" s="8">
        <f t="shared" si="149"/>
        <v>0</v>
      </c>
      <c r="N113" s="8">
        <f t="shared" si="150"/>
        <v>0</v>
      </c>
      <c r="O113" s="63" t="e">
        <f>M113/F113</f>
        <v>#DIV/0!</v>
      </c>
      <c r="Q113" s="8">
        <f t="shared" si="151"/>
        <v>0</v>
      </c>
      <c r="R113" s="8">
        <f t="shared" si="152"/>
        <v>0</v>
      </c>
      <c r="S113" s="65">
        <f t="shared" si="153"/>
        <v>0</v>
      </c>
      <c r="T113" s="66" t="e">
        <f t="shared" si="145"/>
        <v>#DIV/0!</v>
      </c>
      <c r="V113" s="8"/>
      <c r="W113" s="8"/>
      <c r="X113" s="8"/>
      <c r="Y113" s="67"/>
      <c r="Z113" s="8"/>
      <c r="AA113" s="8"/>
      <c r="AB113" s="8"/>
    </row>
    <row r="114" spans="1:28" x14ac:dyDescent="0.25">
      <c r="A114" s="68"/>
      <c r="B114" s="69"/>
      <c r="C114" s="6"/>
      <c r="D114" s="6"/>
      <c r="E114" s="165"/>
      <c r="F114" s="6"/>
      <c r="G114" s="167"/>
      <c r="H114" s="165"/>
      <c r="I114" s="183"/>
      <c r="J114" s="184"/>
      <c r="K114" s="185"/>
      <c r="L114" s="50"/>
      <c r="M114" s="6"/>
      <c r="N114" s="6"/>
      <c r="O114" s="52"/>
      <c r="Q114" s="6"/>
      <c r="R114" s="6"/>
      <c r="S114" s="51"/>
      <c r="T114" s="54"/>
      <c r="V114" s="6"/>
      <c r="W114" s="6"/>
      <c r="X114" s="6"/>
      <c r="Y114" s="51"/>
      <c r="Z114" s="6"/>
      <c r="AA114" s="6"/>
      <c r="AB114" s="6"/>
    </row>
    <row r="115" spans="1:28" ht="60" x14ac:dyDescent="0.25">
      <c r="A115" s="75" t="s">
        <v>71</v>
      </c>
      <c r="B115" s="49"/>
      <c r="C115" s="6"/>
      <c r="D115" s="6"/>
      <c r="E115" s="165"/>
      <c r="F115" s="6"/>
      <c r="G115" s="165"/>
      <c r="H115" s="165"/>
      <c r="I115" s="183"/>
      <c r="J115" s="184"/>
      <c r="K115" s="185"/>
      <c r="L115" s="50"/>
      <c r="M115" s="6"/>
      <c r="N115" s="6"/>
      <c r="O115" s="52"/>
      <c r="Q115" s="6"/>
      <c r="R115" s="6"/>
      <c r="S115" s="51"/>
      <c r="T115" s="54"/>
      <c r="V115" s="6"/>
      <c r="W115" s="6"/>
      <c r="X115" s="6"/>
      <c r="Y115" s="51"/>
      <c r="Z115" s="6"/>
      <c r="AA115" s="6"/>
      <c r="AB115" s="6"/>
    </row>
    <row r="116" spans="1:28" x14ac:dyDescent="0.25">
      <c r="A116" s="48"/>
      <c r="B116" s="49"/>
      <c r="C116" s="6"/>
      <c r="D116" s="6"/>
      <c r="E116" s="165"/>
      <c r="F116" s="6"/>
      <c r="G116" s="165"/>
      <c r="H116" s="165"/>
      <c r="I116" s="183"/>
      <c r="J116" s="184"/>
      <c r="K116" s="185"/>
      <c r="L116" s="50"/>
      <c r="M116" s="6"/>
      <c r="N116" s="6"/>
      <c r="O116" s="52"/>
      <c r="Q116" s="6"/>
      <c r="R116" s="6"/>
      <c r="S116" s="51"/>
      <c r="T116" s="54"/>
      <c r="V116" s="6"/>
      <c r="W116" s="6"/>
      <c r="X116" s="6"/>
      <c r="Y116" s="51"/>
      <c r="Z116" s="6"/>
      <c r="AA116" s="6"/>
      <c r="AB116" s="6"/>
    </row>
    <row r="117" spans="1:28" hidden="1" x14ac:dyDescent="0.25">
      <c r="A117" s="48"/>
      <c r="B117" s="49"/>
      <c r="C117" s="6"/>
      <c r="D117" s="6"/>
      <c r="E117" s="165"/>
      <c r="F117" s="6"/>
      <c r="G117" s="165"/>
      <c r="H117" s="165"/>
      <c r="I117" s="183"/>
      <c r="J117" s="184"/>
      <c r="K117" s="185"/>
      <c r="L117" s="50"/>
      <c r="M117" s="6"/>
      <c r="N117" s="6"/>
      <c r="O117" s="52"/>
      <c r="Q117" s="6"/>
      <c r="R117" s="6"/>
      <c r="S117" s="51"/>
      <c r="T117" s="54"/>
      <c r="V117" s="6"/>
      <c r="W117" s="6"/>
      <c r="X117" s="6"/>
      <c r="Y117" s="51"/>
      <c r="Z117" s="6"/>
      <c r="AA117" s="6"/>
      <c r="AB117" s="6"/>
    </row>
    <row r="118" spans="1:28" ht="45" x14ac:dyDescent="0.25">
      <c r="A118" s="55" t="s">
        <v>72</v>
      </c>
      <c r="B118" s="49" t="s">
        <v>73</v>
      </c>
      <c r="C118" s="7">
        <f>SUM(C119:C121)</f>
        <v>0</v>
      </c>
      <c r="D118" s="7">
        <f>SUM(D119:D121)</f>
        <v>0</v>
      </c>
      <c r="E118" s="168">
        <f>SUM(E119:E121)</f>
        <v>5000000</v>
      </c>
      <c r="F118" s="56">
        <f>D118+E118</f>
        <v>5000000</v>
      </c>
      <c r="G118" s="267">
        <f>SUM(G119:G121)</f>
        <v>4772964.92</v>
      </c>
      <c r="H118" s="166">
        <f>F118-G118</f>
        <v>227035.08000000007</v>
      </c>
      <c r="I118" s="186">
        <f>G118/F118</f>
        <v>0.95459298400000003</v>
      </c>
      <c r="J118" s="166">
        <f>SUM(J119:J121)</f>
        <v>21840.5</v>
      </c>
      <c r="K118" s="166">
        <f>SUM(K119:K121)</f>
        <v>0</v>
      </c>
      <c r="L118" s="57">
        <f>(K118+J118)/F118</f>
        <v>4.3680999999999998E-3</v>
      </c>
      <c r="M118" s="56">
        <f>K118+G118+J118</f>
        <v>4794805.42</v>
      </c>
      <c r="N118" s="56">
        <f>H118-K118-J118</f>
        <v>205194.58000000007</v>
      </c>
      <c r="O118" s="57">
        <f>M118/F118</f>
        <v>0.95896108400000002</v>
      </c>
      <c r="P118" s="58"/>
      <c r="Q118" s="56">
        <f>SUM(Q119:Q121)</f>
        <v>0</v>
      </c>
      <c r="R118" s="56">
        <f>SUM(R119:R121)</f>
        <v>0</v>
      </c>
      <c r="S118" s="59">
        <f>+N118+C118+Q118+R118</f>
        <v>205194.58000000007</v>
      </c>
      <c r="T118" s="57">
        <f>+M118/(Q118+F118+R118)</f>
        <v>0.95896108400000002</v>
      </c>
      <c r="V118" s="7">
        <f>SUM(V119:V121)</f>
        <v>0</v>
      </c>
      <c r="W118" s="7">
        <f>SUM(W119:W121)</f>
        <v>0</v>
      </c>
      <c r="X118" s="7">
        <f>SUM(X119:X121)</f>
        <v>0</v>
      </c>
      <c r="Y118" s="51"/>
      <c r="Z118" s="7">
        <f>SUM(Z119:Z121)</f>
        <v>0</v>
      </c>
      <c r="AA118" s="7">
        <f>SUM(AA119:AA121)</f>
        <v>0</v>
      </c>
      <c r="AB118" s="7">
        <f>SUM(AB119:AB121)</f>
        <v>0</v>
      </c>
    </row>
    <row r="119" spans="1:28" s="64" customFormat="1" ht="12.75" hidden="1" x14ac:dyDescent="0.2">
      <c r="A119" s="60" t="s">
        <v>31</v>
      </c>
      <c r="B119" s="69"/>
      <c r="C119" s="8"/>
      <c r="D119" s="8">
        <f>V119+Z119</f>
        <v>0</v>
      </c>
      <c r="E119" s="167"/>
      <c r="F119" s="8">
        <f>D119+E119</f>
        <v>0</v>
      </c>
      <c r="G119" s="167"/>
      <c r="H119" s="167">
        <f>F119-G119</f>
        <v>0</v>
      </c>
      <c r="I119" s="187" t="e">
        <f>G119/F119</f>
        <v>#DIV/0!</v>
      </c>
      <c r="J119" s="188"/>
      <c r="K119" s="189"/>
      <c r="L119" s="61" t="e">
        <f>(K119+J119)/F119</f>
        <v>#DIV/0!</v>
      </c>
      <c r="M119" s="8">
        <f>K119+G119+J119</f>
        <v>0</v>
      </c>
      <c r="N119" s="8">
        <f>H119-K119-J119</f>
        <v>0</v>
      </c>
      <c r="O119" s="63" t="e">
        <f>M119/F119</f>
        <v>#DIV/0!</v>
      </c>
      <c r="Q119" s="8">
        <f>W119+AA119</f>
        <v>0</v>
      </c>
      <c r="R119" s="8">
        <f>X119+AB119</f>
        <v>0</v>
      </c>
      <c r="S119" s="65">
        <f>+N119+C119+Q119+R119</f>
        <v>0</v>
      </c>
      <c r="T119" s="66" t="e">
        <f t="shared" ref="T119:T121" si="154">+M119/(Q119+F119+R119)</f>
        <v>#DIV/0!</v>
      </c>
      <c r="V119" s="8"/>
      <c r="W119" s="8"/>
      <c r="X119" s="8"/>
      <c r="Y119" s="67"/>
      <c r="Z119" s="8"/>
      <c r="AA119" s="8"/>
      <c r="AB119" s="8"/>
    </row>
    <row r="120" spans="1:28" s="64" customFormat="1" ht="12.75" x14ac:dyDescent="0.2">
      <c r="A120" s="60" t="s">
        <v>32</v>
      </c>
      <c r="B120" s="69"/>
      <c r="C120" s="8"/>
      <c r="D120" s="8">
        <f t="shared" ref="D120:D121" si="155">V120+Z120</f>
        <v>0</v>
      </c>
      <c r="E120" s="167">
        <v>5000000</v>
      </c>
      <c r="F120" s="8">
        <f t="shared" ref="F120:F121" si="156">D120+E120</f>
        <v>5000000</v>
      </c>
      <c r="G120" s="167">
        <v>4772964.92</v>
      </c>
      <c r="H120" s="167">
        <f>F120-G120</f>
        <v>227035.08000000007</v>
      </c>
      <c r="I120" s="187">
        <f>G120/F120</f>
        <v>0.95459298400000003</v>
      </c>
      <c r="J120" s="188">
        <v>21840.5</v>
      </c>
      <c r="K120" s="189"/>
      <c r="L120" s="61">
        <f t="shared" ref="L120:L121" si="157">(K120+J120)/F120</f>
        <v>4.3680999999999998E-3</v>
      </c>
      <c r="M120" s="8">
        <f t="shared" ref="M120:M121" si="158">K120+G120+J120</f>
        <v>4794805.42</v>
      </c>
      <c r="N120" s="8">
        <f t="shared" ref="N120:N121" si="159">H120-K120-J120</f>
        <v>205194.58000000007</v>
      </c>
      <c r="O120" s="63">
        <f>M120/F120</f>
        <v>0.95896108400000002</v>
      </c>
      <c r="Q120" s="8">
        <f t="shared" ref="Q120:Q121" si="160">W120+AA120</f>
        <v>0</v>
      </c>
      <c r="R120" s="8">
        <f t="shared" ref="R120:R121" si="161">X120+AB120</f>
        <v>0</v>
      </c>
      <c r="S120" s="65">
        <f t="shared" ref="S120:S121" si="162">+N120+C120+Q120+R120</f>
        <v>205194.58000000007</v>
      </c>
      <c r="T120" s="66">
        <f t="shared" si="154"/>
        <v>0.95896108400000002</v>
      </c>
      <c r="V120" s="8"/>
      <c r="W120" s="8"/>
      <c r="X120" s="8"/>
      <c r="Y120" s="67"/>
      <c r="Z120" s="8"/>
      <c r="AA120" s="8"/>
      <c r="AB120" s="8"/>
    </row>
    <row r="121" spans="1:28" s="64" customFormat="1" ht="12.75" hidden="1" x14ac:dyDescent="0.2">
      <c r="A121" s="60" t="s">
        <v>33</v>
      </c>
      <c r="B121" s="69"/>
      <c r="C121" s="8"/>
      <c r="D121" s="8">
        <f t="shared" si="155"/>
        <v>0</v>
      </c>
      <c r="E121" s="167"/>
      <c r="F121" s="8">
        <f t="shared" si="156"/>
        <v>0</v>
      </c>
      <c r="G121" s="167"/>
      <c r="H121" s="167">
        <f>F121-G121</f>
        <v>0</v>
      </c>
      <c r="I121" s="187" t="e">
        <f>G121/F121</f>
        <v>#DIV/0!</v>
      </c>
      <c r="J121" s="188"/>
      <c r="K121" s="189"/>
      <c r="L121" s="61" t="e">
        <f t="shared" si="157"/>
        <v>#DIV/0!</v>
      </c>
      <c r="M121" s="8">
        <f t="shared" si="158"/>
        <v>0</v>
      </c>
      <c r="N121" s="8">
        <f t="shared" si="159"/>
        <v>0</v>
      </c>
      <c r="O121" s="63" t="e">
        <f>M121/F121</f>
        <v>#DIV/0!</v>
      </c>
      <c r="Q121" s="8">
        <f t="shared" si="160"/>
        <v>0</v>
      </c>
      <c r="R121" s="8">
        <f t="shared" si="161"/>
        <v>0</v>
      </c>
      <c r="S121" s="65">
        <f t="shared" si="162"/>
        <v>0</v>
      </c>
      <c r="T121" s="66" t="e">
        <f t="shared" si="154"/>
        <v>#DIV/0!</v>
      </c>
      <c r="V121" s="8"/>
      <c r="W121" s="8"/>
      <c r="X121" s="8"/>
      <c r="Y121" s="67"/>
      <c r="Z121" s="8"/>
      <c r="AA121" s="8"/>
      <c r="AB121" s="8"/>
    </row>
    <row r="122" spans="1:28" hidden="1" x14ac:dyDescent="0.25">
      <c r="A122" s="68"/>
      <c r="B122" s="69"/>
      <c r="C122" s="6"/>
      <c r="D122" s="6"/>
      <c r="E122" s="165"/>
      <c r="F122" s="6"/>
      <c r="G122" s="167"/>
      <c r="H122" s="165"/>
      <c r="I122" s="183"/>
      <c r="J122" s="184"/>
      <c r="K122" s="185"/>
      <c r="L122" s="50"/>
      <c r="M122" s="6"/>
      <c r="N122" s="6"/>
      <c r="O122" s="52"/>
      <c r="Q122" s="6"/>
      <c r="R122" s="6"/>
      <c r="S122" s="51"/>
      <c r="T122" s="54"/>
      <c r="V122" s="6"/>
      <c r="W122" s="6"/>
      <c r="X122" s="6"/>
      <c r="Y122" s="51"/>
      <c r="Z122" s="6"/>
      <c r="AA122" s="6"/>
      <c r="AB122" s="6"/>
    </row>
    <row r="123" spans="1:28" ht="30" hidden="1" x14ac:dyDescent="0.25">
      <c r="A123" s="55" t="s">
        <v>74</v>
      </c>
      <c r="B123" s="49" t="s">
        <v>75</v>
      </c>
      <c r="C123" s="7">
        <f>SUM(C124:C126)</f>
        <v>0</v>
      </c>
      <c r="D123" s="7">
        <f>SUM(D124:D126)</f>
        <v>0</v>
      </c>
      <c r="E123" s="168">
        <f>SUM(E124:E126)</f>
        <v>0</v>
      </c>
      <c r="F123" s="56">
        <f>D123+E123</f>
        <v>0</v>
      </c>
      <c r="G123" s="267">
        <f>SUM(G124:G126)</f>
        <v>0</v>
      </c>
      <c r="H123" s="166">
        <f>F123-G123</f>
        <v>0</v>
      </c>
      <c r="I123" s="186" t="e">
        <f>G123/F123</f>
        <v>#DIV/0!</v>
      </c>
      <c r="J123" s="166">
        <f>SUM(J124:J126)</f>
        <v>0</v>
      </c>
      <c r="K123" s="166">
        <f>SUM(K124:K126)</f>
        <v>0</v>
      </c>
      <c r="L123" s="57" t="e">
        <f>(K123+J123)/F123</f>
        <v>#DIV/0!</v>
      </c>
      <c r="M123" s="56">
        <f>K123+G123+J123</f>
        <v>0</v>
      </c>
      <c r="N123" s="56">
        <f>H123-K123-J123</f>
        <v>0</v>
      </c>
      <c r="O123" s="57" t="e">
        <f>M123/F123</f>
        <v>#DIV/0!</v>
      </c>
      <c r="P123" s="58"/>
      <c r="Q123" s="56">
        <f>SUM(Q124:Q126)</f>
        <v>0</v>
      </c>
      <c r="R123" s="56">
        <f>SUM(R124:R126)</f>
        <v>0</v>
      </c>
      <c r="S123" s="59">
        <f>+N123+C123+Q123+R123</f>
        <v>0</v>
      </c>
      <c r="T123" s="57" t="e">
        <f>+M123/(Q123+F123+R123)</f>
        <v>#DIV/0!</v>
      </c>
      <c r="V123" s="7">
        <f>SUM(V124:V126)</f>
        <v>0</v>
      </c>
      <c r="W123" s="7">
        <f>SUM(W124:W126)</f>
        <v>0</v>
      </c>
      <c r="X123" s="7">
        <f>SUM(X124:X126)</f>
        <v>0</v>
      </c>
      <c r="Y123" s="51"/>
      <c r="Z123" s="7">
        <f>SUM(Z124:Z126)</f>
        <v>0</v>
      </c>
      <c r="AA123" s="7">
        <f>SUM(AA124:AA126)</f>
        <v>0</v>
      </c>
      <c r="AB123" s="7">
        <f>SUM(AB124:AB126)</f>
        <v>0</v>
      </c>
    </row>
    <row r="124" spans="1:28" s="64" customFormat="1" ht="12.75" hidden="1" x14ac:dyDescent="0.2">
      <c r="A124" s="60" t="s">
        <v>31</v>
      </c>
      <c r="B124" s="69"/>
      <c r="C124" s="8"/>
      <c r="D124" s="8">
        <f>V124+Z124</f>
        <v>0</v>
      </c>
      <c r="E124" s="167"/>
      <c r="F124" s="8">
        <f>D124+E124</f>
        <v>0</v>
      </c>
      <c r="G124" s="167"/>
      <c r="H124" s="167">
        <f>F124-G124</f>
        <v>0</v>
      </c>
      <c r="I124" s="187" t="e">
        <f>G124/F124</f>
        <v>#DIV/0!</v>
      </c>
      <c r="J124" s="188"/>
      <c r="K124" s="189"/>
      <c r="L124" s="61" t="e">
        <f>(K124+J124)/F124</f>
        <v>#DIV/0!</v>
      </c>
      <c r="M124" s="8">
        <f>K124+G124+J124</f>
        <v>0</v>
      </c>
      <c r="N124" s="8">
        <f>H124-K124-J124</f>
        <v>0</v>
      </c>
      <c r="O124" s="63" t="e">
        <f>M124/F124</f>
        <v>#DIV/0!</v>
      </c>
      <c r="Q124" s="8">
        <f>W124+AA124</f>
        <v>0</v>
      </c>
      <c r="R124" s="8">
        <f>X124+AB124</f>
        <v>0</v>
      </c>
      <c r="S124" s="65">
        <f>+N124+C124+Q124+R124</f>
        <v>0</v>
      </c>
      <c r="T124" s="66" t="e">
        <f t="shared" ref="T124:T126" si="163">+M124/(Q124+F124+R124)</f>
        <v>#DIV/0!</v>
      </c>
      <c r="V124" s="8"/>
      <c r="W124" s="8"/>
      <c r="X124" s="8"/>
      <c r="Y124" s="67"/>
      <c r="Z124" s="8"/>
      <c r="AA124" s="8"/>
      <c r="AB124" s="8"/>
    </row>
    <row r="125" spans="1:28" s="64" customFormat="1" ht="14.25" hidden="1" x14ac:dyDescent="0.2">
      <c r="A125" s="60" t="s">
        <v>32</v>
      </c>
      <c r="B125" s="69"/>
      <c r="C125" s="8"/>
      <c r="D125" s="8">
        <f t="shared" ref="D125:D126" si="164">V125+Z125</f>
        <v>0</v>
      </c>
      <c r="E125" s="167"/>
      <c r="F125" s="8">
        <f t="shared" ref="F125:F126" si="165">D125+E125</f>
        <v>0</v>
      </c>
      <c r="G125" s="268"/>
      <c r="H125" s="167">
        <f>F125-G125</f>
        <v>0</v>
      </c>
      <c r="I125" s="187" t="e">
        <f>G125/F125</f>
        <v>#DIV/0!</v>
      </c>
      <c r="J125" s="188"/>
      <c r="K125" s="189"/>
      <c r="L125" s="61" t="e">
        <f t="shared" ref="L125:L126" si="166">(K125+J125)/F125</f>
        <v>#DIV/0!</v>
      </c>
      <c r="M125" s="8">
        <f t="shared" ref="M125:M126" si="167">K125+G125+J125</f>
        <v>0</v>
      </c>
      <c r="N125" s="8">
        <f t="shared" ref="N125:N126" si="168">H125-K125-J125</f>
        <v>0</v>
      </c>
      <c r="O125" s="63" t="e">
        <f>M125/F125</f>
        <v>#DIV/0!</v>
      </c>
      <c r="Q125" s="8">
        <f t="shared" ref="Q125:Q126" si="169">W125+AA125</f>
        <v>0</v>
      </c>
      <c r="R125" s="8">
        <f t="shared" ref="R125:R126" si="170">X125+AB125</f>
        <v>0</v>
      </c>
      <c r="S125" s="65">
        <f t="shared" ref="S125:S126" si="171">+N125+C125+Q125+R125</f>
        <v>0</v>
      </c>
      <c r="T125" s="66" t="e">
        <f t="shared" si="163"/>
        <v>#DIV/0!</v>
      </c>
      <c r="V125" s="8"/>
      <c r="W125" s="8"/>
      <c r="X125" s="8"/>
      <c r="Y125" s="67"/>
      <c r="Z125" s="8"/>
      <c r="AA125" s="8"/>
      <c r="AB125" s="8"/>
    </row>
    <row r="126" spans="1:28" s="64" customFormat="1" ht="12.75" hidden="1" x14ac:dyDescent="0.2">
      <c r="A126" s="60" t="s">
        <v>33</v>
      </c>
      <c r="B126" s="69"/>
      <c r="C126" s="8"/>
      <c r="D126" s="8">
        <f t="shared" si="164"/>
        <v>0</v>
      </c>
      <c r="E126" s="167"/>
      <c r="F126" s="8">
        <f t="shared" si="165"/>
        <v>0</v>
      </c>
      <c r="G126" s="167"/>
      <c r="H126" s="167">
        <f>F126-G126</f>
        <v>0</v>
      </c>
      <c r="I126" s="187" t="e">
        <f>G126/F126</f>
        <v>#DIV/0!</v>
      </c>
      <c r="J126" s="188"/>
      <c r="K126" s="189"/>
      <c r="L126" s="61" t="e">
        <f t="shared" si="166"/>
        <v>#DIV/0!</v>
      </c>
      <c r="M126" s="8">
        <f t="shared" si="167"/>
        <v>0</v>
      </c>
      <c r="N126" s="8">
        <f t="shared" si="168"/>
        <v>0</v>
      </c>
      <c r="O126" s="63" t="e">
        <f>M126/F126</f>
        <v>#DIV/0!</v>
      </c>
      <c r="Q126" s="8">
        <f t="shared" si="169"/>
        <v>0</v>
      </c>
      <c r="R126" s="8">
        <f t="shared" si="170"/>
        <v>0</v>
      </c>
      <c r="S126" s="65">
        <f t="shared" si="171"/>
        <v>0</v>
      </c>
      <c r="T126" s="66" t="e">
        <f t="shared" si="163"/>
        <v>#DIV/0!</v>
      </c>
      <c r="V126" s="8"/>
      <c r="W126" s="8"/>
      <c r="X126" s="8"/>
      <c r="Y126" s="67"/>
      <c r="Z126" s="8"/>
      <c r="AA126" s="8"/>
      <c r="AB126" s="8"/>
    </row>
    <row r="127" spans="1:28" x14ac:dyDescent="0.25">
      <c r="A127" s="68"/>
      <c r="B127" s="69"/>
      <c r="C127" s="6"/>
      <c r="D127" s="6"/>
      <c r="E127" s="165"/>
      <c r="F127" s="6"/>
      <c r="G127" s="167"/>
      <c r="H127" s="165"/>
      <c r="I127" s="183"/>
      <c r="J127" s="184"/>
      <c r="K127" s="185"/>
      <c r="L127" s="50"/>
      <c r="M127" s="6"/>
      <c r="N127" s="6"/>
      <c r="O127" s="52"/>
      <c r="Q127" s="6"/>
      <c r="R127" s="6"/>
      <c r="S127" s="51"/>
      <c r="T127" s="54"/>
      <c r="V127" s="6"/>
      <c r="W127" s="6"/>
      <c r="X127" s="6"/>
      <c r="Y127" s="51"/>
      <c r="Z127" s="6"/>
      <c r="AA127" s="6"/>
      <c r="AB127" s="6"/>
    </row>
    <row r="128" spans="1:28" hidden="1" x14ac:dyDescent="0.25">
      <c r="A128" s="48" t="s">
        <v>76</v>
      </c>
      <c r="B128" s="49"/>
      <c r="C128" s="6"/>
      <c r="D128" s="6"/>
      <c r="E128" s="165"/>
      <c r="F128" s="6"/>
      <c r="G128" s="165"/>
      <c r="H128" s="165"/>
      <c r="I128" s="183"/>
      <c r="J128" s="184"/>
      <c r="K128" s="185"/>
      <c r="L128" s="50"/>
      <c r="M128" s="6"/>
      <c r="N128" s="6"/>
      <c r="O128" s="52"/>
      <c r="Q128" s="6"/>
      <c r="R128" s="6"/>
      <c r="S128" s="51"/>
      <c r="T128" s="54"/>
      <c r="V128" s="6"/>
      <c r="W128" s="6"/>
      <c r="X128" s="6"/>
      <c r="Y128" s="51"/>
      <c r="Z128" s="6"/>
      <c r="AA128" s="6"/>
      <c r="AB128" s="6"/>
    </row>
    <row r="129" spans="1:28" hidden="1" x14ac:dyDescent="0.25">
      <c r="A129" s="48"/>
      <c r="B129" s="49"/>
      <c r="C129" s="6"/>
      <c r="D129" s="6"/>
      <c r="E129" s="165"/>
      <c r="F129" s="6"/>
      <c r="G129" s="165"/>
      <c r="H129" s="165"/>
      <c r="I129" s="183"/>
      <c r="J129" s="184"/>
      <c r="K129" s="185"/>
      <c r="L129" s="50"/>
      <c r="M129" s="6"/>
      <c r="N129" s="6"/>
      <c r="O129" s="52"/>
      <c r="Q129" s="6"/>
      <c r="R129" s="6"/>
      <c r="S129" s="51"/>
      <c r="T129" s="54"/>
      <c r="V129" s="6"/>
      <c r="W129" s="6"/>
      <c r="X129" s="6"/>
      <c r="Y129" s="51"/>
      <c r="Z129" s="6"/>
      <c r="AA129" s="6"/>
      <c r="AB129" s="6"/>
    </row>
    <row r="130" spans="1:28" hidden="1" x14ac:dyDescent="0.25">
      <c r="A130" s="48"/>
      <c r="B130" s="49"/>
      <c r="C130" s="6"/>
      <c r="D130" s="6"/>
      <c r="E130" s="165"/>
      <c r="F130" s="6"/>
      <c r="G130" s="165"/>
      <c r="H130" s="165"/>
      <c r="I130" s="183"/>
      <c r="J130" s="184"/>
      <c r="K130" s="185"/>
      <c r="L130" s="50"/>
      <c r="M130" s="6"/>
      <c r="N130" s="6"/>
      <c r="O130" s="52"/>
      <c r="Q130" s="6"/>
      <c r="R130" s="6"/>
      <c r="S130" s="51"/>
      <c r="T130" s="54"/>
      <c r="V130" s="6"/>
      <c r="W130" s="6"/>
      <c r="X130" s="6"/>
      <c r="Y130" s="51"/>
      <c r="Z130" s="6"/>
      <c r="AA130" s="6"/>
      <c r="AB130" s="6"/>
    </row>
    <row r="131" spans="1:28" ht="45" hidden="1" x14ac:dyDescent="0.25">
      <c r="A131" s="55" t="s">
        <v>77</v>
      </c>
      <c r="B131" s="49" t="s">
        <v>78</v>
      </c>
      <c r="C131" s="7">
        <f>SUM(C132:C134)</f>
        <v>0</v>
      </c>
      <c r="D131" s="7">
        <f>SUM(D132:D134)</f>
        <v>0</v>
      </c>
      <c r="E131" s="168">
        <f>SUM(E132:E134)</f>
        <v>0</v>
      </c>
      <c r="F131" s="56">
        <f>D131+E131</f>
        <v>0</v>
      </c>
      <c r="G131" s="267">
        <f>SUM(G132:G134)</f>
        <v>0</v>
      </c>
      <c r="H131" s="166">
        <f>F131-G131</f>
        <v>0</v>
      </c>
      <c r="I131" s="186" t="e">
        <f>G131/F131</f>
        <v>#DIV/0!</v>
      </c>
      <c r="J131" s="166">
        <f>SUM(J132:J134)</f>
        <v>0</v>
      </c>
      <c r="K131" s="166">
        <f>SUM(K132:K134)</f>
        <v>0</v>
      </c>
      <c r="L131" s="57" t="e">
        <f>(K131+J131)/F131</f>
        <v>#DIV/0!</v>
      </c>
      <c r="M131" s="56">
        <f>K131+G131+J131</f>
        <v>0</v>
      </c>
      <c r="N131" s="56">
        <f>H131-K131-J131</f>
        <v>0</v>
      </c>
      <c r="O131" s="57" t="e">
        <f>M131/F131</f>
        <v>#DIV/0!</v>
      </c>
      <c r="P131" s="58"/>
      <c r="Q131" s="56">
        <f>SUM(Q132:Q134)</f>
        <v>0</v>
      </c>
      <c r="R131" s="56">
        <f>SUM(R132:R134)</f>
        <v>0</v>
      </c>
      <c r="S131" s="59">
        <f>+N131+C131+Q131+R131</f>
        <v>0</v>
      </c>
      <c r="T131" s="57" t="e">
        <f>+M131/(Q131+F131+R131)</f>
        <v>#DIV/0!</v>
      </c>
      <c r="V131" s="7">
        <f>SUM(V132:V134)</f>
        <v>0</v>
      </c>
      <c r="W131" s="7">
        <f>SUM(W132:W134)</f>
        <v>0</v>
      </c>
      <c r="X131" s="7">
        <f>SUM(X132:X134)</f>
        <v>0</v>
      </c>
      <c r="Y131" s="51"/>
      <c r="Z131" s="7">
        <f>SUM(Z132:Z134)</f>
        <v>0</v>
      </c>
      <c r="AA131" s="7">
        <f>SUM(AA132:AA134)</f>
        <v>0</v>
      </c>
      <c r="AB131" s="7">
        <f>SUM(AB132:AB134)</f>
        <v>0</v>
      </c>
    </row>
    <row r="132" spans="1:28" s="64" customFormat="1" ht="12.75" hidden="1" x14ac:dyDescent="0.2">
      <c r="A132" s="60" t="s">
        <v>31</v>
      </c>
      <c r="B132" s="69"/>
      <c r="C132" s="8"/>
      <c r="D132" s="8">
        <f>V132+Z132</f>
        <v>0</v>
      </c>
      <c r="E132" s="167"/>
      <c r="F132" s="8">
        <f>D132+E132</f>
        <v>0</v>
      </c>
      <c r="G132" s="167"/>
      <c r="H132" s="167">
        <f>F132-G132</f>
        <v>0</v>
      </c>
      <c r="I132" s="187" t="e">
        <f>G132/F132</f>
        <v>#DIV/0!</v>
      </c>
      <c r="J132" s="188"/>
      <c r="K132" s="189"/>
      <c r="L132" s="61" t="e">
        <f>(K132+J132)/F132</f>
        <v>#DIV/0!</v>
      </c>
      <c r="M132" s="8">
        <f>K132+G132+J132</f>
        <v>0</v>
      </c>
      <c r="N132" s="8">
        <f>H132-K132-J132</f>
        <v>0</v>
      </c>
      <c r="O132" s="63" t="e">
        <f>M132/F132</f>
        <v>#DIV/0!</v>
      </c>
      <c r="Q132" s="8">
        <f>W132+AA132</f>
        <v>0</v>
      </c>
      <c r="R132" s="8">
        <f>X132+AB132</f>
        <v>0</v>
      </c>
      <c r="S132" s="65">
        <f>+N132+C132+Q132+R132</f>
        <v>0</v>
      </c>
      <c r="T132" s="66" t="e">
        <f t="shared" ref="T132:T134" si="172">+M132/(Q132+F132+R132)</f>
        <v>#DIV/0!</v>
      </c>
      <c r="V132" s="8"/>
      <c r="W132" s="8"/>
      <c r="X132" s="8"/>
      <c r="Y132" s="67"/>
      <c r="Z132" s="8"/>
      <c r="AA132" s="8"/>
      <c r="AB132" s="8"/>
    </row>
    <row r="133" spans="1:28" s="64" customFormat="1" ht="12.75" hidden="1" x14ac:dyDescent="0.2">
      <c r="A133" s="60" t="s">
        <v>32</v>
      </c>
      <c r="B133" s="69"/>
      <c r="C133" s="8"/>
      <c r="D133" s="8">
        <f t="shared" ref="D133:D134" si="173">V133+Z133</f>
        <v>0</v>
      </c>
      <c r="E133" s="167"/>
      <c r="F133" s="8">
        <f t="shared" ref="F133:F134" si="174">D133+E133</f>
        <v>0</v>
      </c>
      <c r="G133" s="167"/>
      <c r="H133" s="167">
        <f>F133-G133</f>
        <v>0</v>
      </c>
      <c r="I133" s="187" t="e">
        <f>G133/F133</f>
        <v>#DIV/0!</v>
      </c>
      <c r="J133" s="188"/>
      <c r="K133" s="189"/>
      <c r="L133" s="61" t="e">
        <f t="shared" ref="L133:L134" si="175">(K133+J133)/F133</f>
        <v>#DIV/0!</v>
      </c>
      <c r="M133" s="8">
        <f t="shared" ref="M133:M134" si="176">K133+G133+J133</f>
        <v>0</v>
      </c>
      <c r="N133" s="8">
        <f t="shared" ref="N133:N134" si="177">H133-K133-J133</f>
        <v>0</v>
      </c>
      <c r="O133" s="63" t="e">
        <f>M133/F133</f>
        <v>#DIV/0!</v>
      </c>
      <c r="Q133" s="8">
        <f t="shared" ref="Q133:Q134" si="178">W133+AA133</f>
        <v>0</v>
      </c>
      <c r="R133" s="8">
        <f t="shared" ref="R133:R134" si="179">X133+AB133</f>
        <v>0</v>
      </c>
      <c r="S133" s="65">
        <f t="shared" ref="S133:S134" si="180">+N133+C133+Q133+R133</f>
        <v>0</v>
      </c>
      <c r="T133" s="66" t="e">
        <f t="shared" si="172"/>
        <v>#DIV/0!</v>
      </c>
      <c r="V133" s="8"/>
      <c r="W133" s="8"/>
      <c r="X133" s="8"/>
      <c r="Y133" s="67"/>
      <c r="Z133" s="8"/>
      <c r="AA133" s="8"/>
      <c r="AB133" s="8"/>
    </row>
    <row r="134" spans="1:28" s="64" customFormat="1" ht="12.75" hidden="1" x14ac:dyDescent="0.2">
      <c r="A134" s="60" t="s">
        <v>33</v>
      </c>
      <c r="B134" s="69"/>
      <c r="C134" s="8"/>
      <c r="D134" s="8">
        <f t="shared" si="173"/>
        <v>0</v>
      </c>
      <c r="E134" s="167"/>
      <c r="F134" s="8">
        <f t="shared" si="174"/>
        <v>0</v>
      </c>
      <c r="G134" s="167"/>
      <c r="H134" s="167">
        <f>F134-G134</f>
        <v>0</v>
      </c>
      <c r="I134" s="187" t="e">
        <f>G134/F134</f>
        <v>#DIV/0!</v>
      </c>
      <c r="J134" s="188"/>
      <c r="K134" s="189"/>
      <c r="L134" s="61" t="e">
        <f t="shared" si="175"/>
        <v>#DIV/0!</v>
      </c>
      <c r="M134" s="8">
        <f t="shared" si="176"/>
        <v>0</v>
      </c>
      <c r="N134" s="8">
        <f t="shared" si="177"/>
        <v>0</v>
      </c>
      <c r="O134" s="63" t="e">
        <f>M134/F134</f>
        <v>#DIV/0!</v>
      </c>
      <c r="Q134" s="8">
        <f t="shared" si="178"/>
        <v>0</v>
      </c>
      <c r="R134" s="8">
        <f t="shared" si="179"/>
        <v>0</v>
      </c>
      <c r="S134" s="65">
        <f t="shared" si="180"/>
        <v>0</v>
      </c>
      <c r="T134" s="66" t="e">
        <f t="shared" si="172"/>
        <v>#DIV/0!</v>
      </c>
      <c r="V134" s="8"/>
      <c r="W134" s="8"/>
      <c r="X134" s="8"/>
      <c r="Y134" s="67"/>
      <c r="Z134" s="8"/>
      <c r="AA134" s="8"/>
      <c r="AB134" s="8"/>
    </row>
    <row r="135" spans="1:28" hidden="1" x14ac:dyDescent="0.25">
      <c r="A135" s="68"/>
      <c r="B135" s="69"/>
      <c r="C135" s="6"/>
      <c r="D135" s="6"/>
      <c r="E135" s="165"/>
      <c r="F135" s="6"/>
      <c r="G135" s="167"/>
      <c r="H135" s="165"/>
      <c r="I135" s="183"/>
      <c r="J135" s="184"/>
      <c r="K135" s="185"/>
      <c r="L135" s="50"/>
      <c r="M135" s="6"/>
      <c r="N135" s="6"/>
      <c r="O135" s="52"/>
      <c r="Q135" s="6"/>
      <c r="R135" s="6"/>
      <c r="S135" s="51"/>
      <c r="T135" s="54"/>
      <c r="V135" s="6"/>
      <c r="W135" s="6"/>
      <c r="X135" s="6"/>
      <c r="Y135" s="51"/>
      <c r="Z135" s="6"/>
      <c r="AA135" s="6"/>
      <c r="AB135" s="6"/>
    </row>
    <row r="136" spans="1:28" hidden="1" x14ac:dyDescent="0.25">
      <c r="A136" s="48"/>
      <c r="B136" s="49"/>
      <c r="C136" s="6"/>
      <c r="D136" s="6"/>
      <c r="E136" s="165"/>
      <c r="F136" s="6"/>
      <c r="G136" s="165"/>
      <c r="H136" s="165"/>
      <c r="I136" s="183"/>
      <c r="J136" s="184"/>
      <c r="K136" s="185"/>
      <c r="L136" s="50"/>
      <c r="M136" s="6"/>
      <c r="N136" s="6"/>
      <c r="O136" s="52"/>
      <c r="Q136" s="6"/>
      <c r="R136" s="6"/>
      <c r="S136" s="51"/>
      <c r="T136" s="54"/>
      <c r="V136" s="6"/>
      <c r="W136" s="6"/>
      <c r="X136" s="6"/>
      <c r="Y136" s="51"/>
      <c r="Z136" s="6"/>
      <c r="AA136" s="6"/>
      <c r="AB136" s="6"/>
    </row>
    <row r="137" spans="1:28" ht="75" hidden="1" x14ac:dyDescent="0.25">
      <c r="A137" s="55" t="s">
        <v>79</v>
      </c>
      <c r="B137" s="49" t="s">
        <v>80</v>
      </c>
      <c r="C137" s="7">
        <f>SUM(C138:C140)</f>
        <v>0</v>
      </c>
      <c r="D137" s="7">
        <f>SUM(D138:D140)</f>
        <v>0</v>
      </c>
      <c r="E137" s="168">
        <f>SUM(E138:E140)</f>
        <v>0</v>
      </c>
      <c r="F137" s="56">
        <f>D137+E137</f>
        <v>0</v>
      </c>
      <c r="G137" s="267">
        <f>SUM(G138:G140)</f>
        <v>0</v>
      </c>
      <c r="H137" s="166">
        <f>F137-G137</f>
        <v>0</v>
      </c>
      <c r="I137" s="186" t="e">
        <f>G137/F137</f>
        <v>#DIV/0!</v>
      </c>
      <c r="J137" s="166">
        <f>SUM(J138:J140)</f>
        <v>0</v>
      </c>
      <c r="K137" s="166">
        <f>SUM(K138:K140)</f>
        <v>0</v>
      </c>
      <c r="L137" s="57" t="e">
        <f>(K137+J137)/F137</f>
        <v>#DIV/0!</v>
      </c>
      <c r="M137" s="56">
        <f>K137+G137+J137</f>
        <v>0</v>
      </c>
      <c r="N137" s="56">
        <f>H137-K137-J137</f>
        <v>0</v>
      </c>
      <c r="O137" s="57" t="e">
        <f>M137/F137</f>
        <v>#DIV/0!</v>
      </c>
      <c r="P137" s="58"/>
      <c r="Q137" s="56">
        <f>SUM(Q138:Q140)</f>
        <v>0</v>
      </c>
      <c r="R137" s="56">
        <f>SUM(R138:R140)</f>
        <v>0</v>
      </c>
      <c r="S137" s="59">
        <f>+N137+C137+Q137+R137</f>
        <v>0</v>
      </c>
      <c r="T137" s="57" t="e">
        <f>+M137/(Q137+F137+R137)</f>
        <v>#DIV/0!</v>
      </c>
      <c r="V137" s="7">
        <f>SUM(V138:V140)</f>
        <v>0</v>
      </c>
      <c r="W137" s="7">
        <f>SUM(W138:W140)</f>
        <v>0</v>
      </c>
      <c r="X137" s="7">
        <f>SUM(X138:X140)</f>
        <v>0</v>
      </c>
      <c r="Y137" s="51"/>
      <c r="Z137" s="7">
        <f>SUM(Z138:Z140)</f>
        <v>0</v>
      </c>
      <c r="AA137" s="7">
        <f>SUM(AA138:AA140)</f>
        <v>0</v>
      </c>
      <c r="AB137" s="7">
        <f>SUM(AB138:AB140)</f>
        <v>0</v>
      </c>
    </row>
    <row r="138" spans="1:28" s="64" customFormat="1" ht="12.75" hidden="1" x14ac:dyDescent="0.2">
      <c r="A138" s="60" t="s">
        <v>31</v>
      </c>
      <c r="B138" s="69"/>
      <c r="C138" s="8"/>
      <c r="D138" s="8">
        <f>V138+Z138</f>
        <v>0</v>
      </c>
      <c r="E138" s="167"/>
      <c r="F138" s="8">
        <f>D138+E138</f>
        <v>0</v>
      </c>
      <c r="G138" s="167"/>
      <c r="H138" s="167">
        <f>F138-G138</f>
        <v>0</v>
      </c>
      <c r="I138" s="187" t="e">
        <f>G138/F138</f>
        <v>#DIV/0!</v>
      </c>
      <c r="J138" s="188"/>
      <c r="K138" s="189"/>
      <c r="L138" s="61" t="e">
        <f>(K138+J138)/F138</f>
        <v>#DIV/0!</v>
      </c>
      <c r="M138" s="8">
        <f>K138+G138+J138</f>
        <v>0</v>
      </c>
      <c r="N138" s="8">
        <f>H138-K138-J138</f>
        <v>0</v>
      </c>
      <c r="O138" s="63" t="e">
        <f>M138/F138</f>
        <v>#DIV/0!</v>
      </c>
      <c r="Q138" s="8">
        <f>W138+AA138</f>
        <v>0</v>
      </c>
      <c r="R138" s="8">
        <f>X138+AB138</f>
        <v>0</v>
      </c>
      <c r="S138" s="65">
        <f>+N138+C138+Q138+R138</f>
        <v>0</v>
      </c>
      <c r="T138" s="66" t="e">
        <f t="shared" ref="T138:T140" si="181">+M138/(Q138+F138+R138)</f>
        <v>#DIV/0!</v>
      </c>
      <c r="V138" s="8"/>
      <c r="W138" s="8"/>
      <c r="X138" s="8"/>
      <c r="Y138" s="67"/>
      <c r="Z138" s="8"/>
      <c r="AA138" s="8"/>
      <c r="AB138" s="8"/>
    </row>
    <row r="139" spans="1:28" s="64" customFormat="1" ht="12.75" hidden="1" x14ac:dyDescent="0.2">
      <c r="A139" s="60" t="s">
        <v>32</v>
      </c>
      <c r="B139" s="69"/>
      <c r="C139" s="8"/>
      <c r="D139" s="8">
        <f t="shared" ref="D139:D140" si="182">V139+Z139</f>
        <v>0</v>
      </c>
      <c r="E139" s="167"/>
      <c r="F139" s="8">
        <f t="shared" ref="F139:F140" si="183">D139+E139</f>
        <v>0</v>
      </c>
      <c r="G139" s="167"/>
      <c r="H139" s="167">
        <f>F139-G139</f>
        <v>0</v>
      </c>
      <c r="I139" s="187" t="e">
        <f>G139/F139</f>
        <v>#DIV/0!</v>
      </c>
      <c r="J139" s="188"/>
      <c r="K139" s="189"/>
      <c r="L139" s="61" t="e">
        <f t="shared" ref="L139:L140" si="184">(K139+J139)/F139</f>
        <v>#DIV/0!</v>
      </c>
      <c r="M139" s="8">
        <f t="shared" ref="M139:M140" si="185">K139+G139+J139</f>
        <v>0</v>
      </c>
      <c r="N139" s="8">
        <f t="shared" ref="N139:N140" si="186">H139-K139-J139</f>
        <v>0</v>
      </c>
      <c r="O139" s="63" t="e">
        <f>M139/F139</f>
        <v>#DIV/0!</v>
      </c>
      <c r="Q139" s="8">
        <f t="shared" ref="Q139:Q140" si="187">W139+AA139</f>
        <v>0</v>
      </c>
      <c r="R139" s="8">
        <f t="shared" ref="R139:R140" si="188">X139+AB139</f>
        <v>0</v>
      </c>
      <c r="S139" s="65">
        <f t="shared" ref="S139:S140" si="189">+N139+C139+Q139+R139</f>
        <v>0</v>
      </c>
      <c r="T139" s="66" t="e">
        <f t="shared" si="181"/>
        <v>#DIV/0!</v>
      </c>
      <c r="V139" s="8"/>
      <c r="W139" s="8"/>
      <c r="X139" s="8"/>
      <c r="Y139" s="67"/>
      <c r="Z139" s="8"/>
      <c r="AA139" s="8"/>
      <c r="AB139" s="8"/>
    </row>
    <row r="140" spans="1:28" s="64" customFormat="1" ht="12.75" hidden="1" x14ac:dyDescent="0.2">
      <c r="A140" s="60" t="s">
        <v>33</v>
      </c>
      <c r="B140" s="69"/>
      <c r="C140" s="8"/>
      <c r="D140" s="8">
        <f t="shared" si="182"/>
        <v>0</v>
      </c>
      <c r="E140" s="167"/>
      <c r="F140" s="8">
        <f t="shared" si="183"/>
        <v>0</v>
      </c>
      <c r="G140" s="167"/>
      <c r="H140" s="167">
        <f>F140-G140</f>
        <v>0</v>
      </c>
      <c r="I140" s="187" t="e">
        <f>G140/F140</f>
        <v>#DIV/0!</v>
      </c>
      <c r="J140" s="188"/>
      <c r="K140" s="189"/>
      <c r="L140" s="61" t="e">
        <f t="shared" si="184"/>
        <v>#DIV/0!</v>
      </c>
      <c r="M140" s="8">
        <f t="shared" si="185"/>
        <v>0</v>
      </c>
      <c r="N140" s="8">
        <f t="shared" si="186"/>
        <v>0</v>
      </c>
      <c r="O140" s="63" t="e">
        <f>M140/F140</f>
        <v>#DIV/0!</v>
      </c>
      <c r="Q140" s="8">
        <f t="shared" si="187"/>
        <v>0</v>
      </c>
      <c r="R140" s="8">
        <f t="shared" si="188"/>
        <v>0</v>
      </c>
      <c r="S140" s="65">
        <f t="shared" si="189"/>
        <v>0</v>
      </c>
      <c r="T140" s="66" t="e">
        <f t="shared" si="181"/>
        <v>#DIV/0!</v>
      </c>
      <c r="V140" s="8"/>
      <c r="W140" s="8"/>
      <c r="X140" s="8"/>
      <c r="Y140" s="67"/>
      <c r="Z140" s="8"/>
      <c r="AA140" s="8"/>
      <c r="AB140" s="8"/>
    </row>
    <row r="141" spans="1:28" hidden="1" x14ac:dyDescent="0.25">
      <c r="A141" s="68"/>
      <c r="B141" s="69"/>
      <c r="C141" s="6"/>
      <c r="D141" s="6"/>
      <c r="E141" s="165"/>
      <c r="F141" s="6"/>
      <c r="G141" s="167"/>
      <c r="H141" s="165"/>
      <c r="I141" s="183"/>
      <c r="J141" s="184"/>
      <c r="K141" s="185"/>
      <c r="L141" s="50"/>
      <c r="M141" s="6"/>
      <c r="N141" s="6"/>
      <c r="O141" s="52"/>
      <c r="Q141" s="6"/>
      <c r="R141" s="6"/>
      <c r="S141" s="51"/>
      <c r="T141" s="54"/>
      <c r="V141" s="6"/>
      <c r="W141" s="6"/>
      <c r="X141" s="6"/>
      <c r="Y141" s="51"/>
      <c r="Z141" s="6"/>
      <c r="AA141" s="6"/>
      <c r="AB141" s="6"/>
    </row>
    <row r="142" spans="1:28" hidden="1" x14ac:dyDescent="0.25">
      <c r="A142" s="55" t="s">
        <v>81</v>
      </c>
      <c r="B142" s="49" t="s">
        <v>82</v>
      </c>
      <c r="C142" s="7">
        <f>SUM(C143:C145)</f>
        <v>0</v>
      </c>
      <c r="D142" s="7">
        <f>SUM(D143:D145)</f>
        <v>0</v>
      </c>
      <c r="E142" s="168">
        <f>SUM(E143:E145)</f>
        <v>0</v>
      </c>
      <c r="F142" s="56">
        <f>D142+E142</f>
        <v>0</v>
      </c>
      <c r="G142" s="267"/>
      <c r="H142" s="166">
        <f>F142-G142</f>
        <v>0</v>
      </c>
      <c r="I142" s="186" t="e">
        <f>G142/F142</f>
        <v>#DIV/0!</v>
      </c>
      <c r="J142" s="166">
        <f>SUM(J143:J145)</f>
        <v>0</v>
      </c>
      <c r="K142" s="166">
        <f>SUM(K143:K145)</f>
        <v>0</v>
      </c>
      <c r="L142" s="57" t="e">
        <f>(K142+J142)/F142</f>
        <v>#DIV/0!</v>
      </c>
      <c r="M142" s="56">
        <f>K142+G142+J142</f>
        <v>0</v>
      </c>
      <c r="N142" s="56">
        <f>H142-K142-J142</f>
        <v>0</v>
      </c>
      <c r="O142" s="57" t="e">
        <f>M142/F142</f>
        <v>#DIV/0!</v>
      </c>
      <c r="P142" s="58"/>
      <c r="Q142" s="56">
        <f>SUM(Q143:Q145)</f>
        <v>0</v>
      </c>
      <c r="R142" s="56">
        <f>SUM(R143:R145)</f>
        <v>0</v>
      </c>
      <c r="S142" s="59">
        <f>+N142+C142+Q142+R142</f>
        <v>0</v>
      </c>
      <c r="T142" s="57" t="e">
        <f>+M142/(Q142+F142+R142)</f>
        <v>#DIV/0!</v>
      </c>
      <c r="V142" s="7">
        <f>SUM(V143:V145)</f>
        <v>0</v>
      </c>
      <c r="W142" s="7">
        <f>SUM(W143:W145)</f>
        <v>0</v>
      </c>
      <c r="X142" s="7">
        <f>SUM(X143:X145)</f>
        <v>0</v>
      </c>
      <c r="Y142" s="51"/>
      <c r="Z142" s="7">
        <f>SUM(Z143:Z145)</f>
        <v>0</v>
      </c>
      <c r="AA142" s="7">
        <f>SUM(AA143:AA145)</f>
        <v>0</v>
      </c>
      <c r="AB142" s="7">
        <f>SUM(AB143:AB145)</f>
        <v>0</v>
      </c>
    </row>
    <row r="143" spans="1:28" s="64" customFormat="1" ht="12.75" hidden="1" x14ac:dyDescent="0.2">
      <c r="A143" s="60" t="s">
        <v>31</v>
      </c>
      <c r="B143" s="69"/>
      <c r="C143" s="8"/>
      <c r="D143" s="8">
        <f>V143+Z143</f>
        <v>0</v>
      </c>
      <c r="E143" s="167"/>
      <c r="F143" s="8">
        <f>D143+E143</f>
        <v>0</v>
      </c>
      <c r="G143" s="167"/>
      <c r="H143" s="167">
        <f>F143-G143</f>
        <v>0</v>
      </c>
      <c r="I143" s="187" t="e">
        <f>G143/F143</f>
        <v>#DIV/0!</v>
      </c>
      <c r="J143" s="188"/>
      <c r="K143" s="189"/>
      <c r="L143" s="61" t="e">
        <f>(K143+J143)/F143</f>
        <v>#DIV/0!</v>
      </c>
      <c r="M143" s="8">
        <f>K143+G143+J143</f>
        <v>0</v>
      </c>
      <c r="N143" s="8">
        <f>H143-K143-J143</f>
        <v>0</v>
      </c>
      <c r="O143" s="63" t="e">
        <f>M143/F143</f>
        <v>#DIV/0!</v>
      </c>
      <c r="Q143" s="8">
        <f>W143+AA143</f>
        <v>0</v>
      </c>
      <c r="R143" s="8">
        <f>X143+AB143</f>
        <v>0</v>
      </c>
      <c r="S143" s="65">
        <f>+N143+C143+Q143+R143</f>
        <v>0</v>
      </c>
      <c r="T143" s="66" t="e">
        <f t="shared" ref="T143:T145" si="190">+M143/(Q143+F143+R143)</f>
        <v>#DIV/0!</v>
      </c>
      <c r="V143" s="8"/>
      <c r="W143" s="8"/>
      <c r="X143" s="8"/>
      <c r="Y143" s="67"/>
      <c r="Z143" s="8"/>
      <c r="AA143" s="8"/>
      <c r="AB143" s="8"/>
    </row>
    <row r="144" spans="1:28" s="64" customFormat="1" ht="12.75" hidden="1" x14ac:dyDescent="0.2">
      <c r="A144" s="60" t="s">
        <v>32</v>
      </c>
      <c r="B144" s="69"/>
      <c r="C144" s="8"/>
      <c r="D144" s="8">
        <f t="shared" ref="D144:D145" si="191">V144+Z144</f>
        <v>0</v>
      </c>
      <c r="E144" s="167"/>
      <c r="F144" s="8">
        <f t="shared" ref="F144:F145" si="192">D144+E144</f>
        <v>0</v>
      </c>
      <c r="G144" s="167"/>
      <c r="H144" s="167">
        <f>F144-G144</f>
        <v>0</v>
      </c>
      <c r="I144" s="187" t="e">
        <f>G144/F144</f>
        <v>#DIV/0!</v>
      </c>
      <c r="J144" s="188"/>
      <c r="K144" s="189"/>
      <c r="L144" s="61" t="e">
        <f t="shared" ref="L144:L145" si="193">(K144+J144)/F144</f>
        <v>#DIV/0!</v>
      </c>
      <c r="M144" s="8">
        <f t="shared" ref="M144:M145" si="194">K144+G144+J144</f>
        <v>0</v>
      </c>
      <c r="N144" s="8">
        <f t="shared" ref="N144:N145" si="195">H144-K144-J144</f>
        <v>0</v>
      </c>
      <c r="O144" s="63" t="e">
        <f>M144/F144</f>
        <v>#DIV/0!</v>
      </c>
      <c r="Q144" s="8">
        <f t="shared" ref="Q144:Q145" si="196">W144+AA144</f>
        <v>0</v>
      </c>
      <c r="R144" s="8">
        <f t="shared" ref="R144:R145" si="197">X144+AB144</f>
        <v>0</v>
      </c>
      <c r="S144" s="65">
        <f t="shared" ref="S144:S145" si="198">+N144+C144+Q144+R144</f>
        <v>0</v>
      </c>
      <c r="T144" s="66" t="e">
        <f t="shared" si="190"/>
        <v>#DIV/0!</v>
      </c>
      <c r="V144" s="8"/>
      <c r="W144" s="8"/>
      <c r="X144" s="8"/>
      <c r="Y144" s="67"/>
      <c r="Z144" s="8"/>
      <c r="AA144" s="8"/>
      <c r="AB144" s="8"/>
    </row>
    <row r="145" spans="1:28" s="64" customFormat="1" ht="12.75" hidden="1" x14ac:dyDescent="0.2">
      <c r="A145" s="60" t="s">
        <v>33</v>
      </c>
      <c r="B145" s="69"/>
      <c r="C145" s="8"/>
      <c r="D145" s="8">
        <f t="shared" si="191"/>
        <v>0</v>
      </c>
      <c r="E145" s="167"/>
      <c r="F145" s="8">
        <f t="shared" si="192"/>
        <v>0</v>
      </c>
      <c r="G145" s="167"/>
      <c r="H145" s="167">
        <f>F145-G145</f>
        <v>0</v>
      </c>
      <c r="I145" s="187" t="e">
        <f>G145/F145</f>
        <v>#DIV/0!</v>
      </c>
      <c r="J145" s="188"/>
      <c r="K145" s="189"/>
      <c r="L145" s="61" t="e">
        <f t="shared" si="193"/>
        <v>#DIV/0!</v>
      </c>
      <c r="M145" s="8">
        <f t="shared" si="194"/>
        <v>0</v>
      </c>
      <c r="N145" s="8">
        <f t="shared" si="195"/>
        <v>0</v>
      </c>
      <c r="O145" s="63" t="e">
        <f>M145/F145</f>
        <v>#DIV/0!</v>
      </c>
      <c r="Q145" s="8">
        <f t="shared" si="196"/>
        <v>0</v>
      </c>
      <c r="R145" s="8">
        <f t="shared" si="197"/>
        <v>0</v>
      </c>
      <c r="S145" s="65">
        <f t="shared" si="198"/>
        <v>0</v>
      </c>
      <c r="T145" s="66" t="e">
        <f t="shared" si="190"/>
        <v>#DIV/0!</v>
      </c>
      <c r="V145" s="8"/>
      <c r="W145" s="8"/>
      <c r="X145" s="8"/>
      <c r="Y145" s="67"/>
      <c r="Z145" s="8"/>
      <c r="AA145" s="8"/>
      <c r="AB145" s="8"/>
    </row>
    <row r="146" spans="1:28" hidden="1" x14ac:dyDescent="0.25">
      <c r="A146" s="68"/>
      <c r="B146" s="69"/>
      <c r="C146" s="6"/>
      <c r="D146" s="6"/>
      <c r="E146" s="165"/>
      <c r="F146" s="6"/>
      <c r="G146" s="167"/>
      <c r="H146" s="165"/>
      <c r="I146" s="183"/>
      <c r="J146" s="184"/>
      <c r="K146" s="185"/>
      <c r="L146" s="50"/>
      <c r="M146" s="6"/>
      <c r="N146" s="6"/>
      <c r="O146" s="52"/>
      <c r="Q146" s="6"/>
      <c r="R146" s="6"/>
      <c r="S146" s="51"/>
      <c r="T146" s="54"/>
      <c r="V146" s="6"/>
      <c r="W146" s="6"/>
      <c r="X146" s="6"/>
      <c r="Y146" s="51"/>
      <c r="Z146" s="6"/>
      <c r="AA146" s="6"/>
      <c r="AB146" s="6"/>
    </row>
    <row r="147" spans="1:28" ht="45" x14ac:dyDescent="0.25">
      <c r="A147" s="75" t="s">
        <v>83</v>
      </c>
      <c r="B147" s="49"/>
      <c r="C147" s="6"/>
      <c r="D147" s="6"/>
      <c r="E147" s="165"/>
      <c r="F147" s="6"/>
      <c r="G147" s="165"/>
      <c r="H147" s="165"/>
      <c r="I147" s="183"/>
      <c r="J147" s="184"/>
      <c r="K147" s="185"/>
      <c r="L147" s="50"/>
      <c r="M147" s="6"/>
      <c r="N147" s="6"/>
      <c r="O147" s="52"/>
      <c r="Q147" s="6"/>
      <c r="R147" s="6"/>
      <c r="S147" s="51"/>
      <c r="T147" s="54"/>
      <c r="V147" s="6"/>
      <c r="W147" s="6"/>
      <c r="X147" s="6"/>
      <c r="Y147" s="51"/>
      <c r="Z147" s="6"/>
      <c r="AA147" s="6"/>
      <c r="AB147" s="6"/>
    </row>
    <row r="148" spans="1:28" x14ac:dyDescent="0.25">
      <c r="A148" s="48"/>
      <c r="B148" s="49"/>
      <c r="C148" s="6"/>
      <c r="D148" s="6"/>
      <c r="E148" s="165"/>
      <c r="F148" s="6"/>
      <c r="G148" s="165"/>
      <c r="H148" s="165"/>
      <c r="I148" s="183"/>
      <c r="J148" s="184"/>
      <c r="K148" s="185"/>
      <c r="L148" s="50"/>
      <c r="M148" s="6"/>
      <c r="N148" s="6"/>
      <c r="O148" s="52"/>
      <c r="Q148" s="6"/>
      <c r="R148" s="6"/>
      <c r="S148" s="51"/>
      <c r="T148" s="54"/>
      <c r="V148" s="6"/>
      <c r="W148" s="6"/>
      <c r="X148" s="6"/>
      <c r="Y148" s="51"/>
      <c r="Z148" s="6"/>
      <c r="AA148" s="6"/>
      <c r="AB148" s="6"/>
    </row>
    <row r="149" spans="1:28" ht="30" x14ac:dyDescent="0.25">
      <c r="A149" s="55" t="s">
        <v>84</v>
      </c>
      <c r="B149" s="49" t="s">
        <v>85</v>
      </c>
      <c r="C149" s="7">
        <f>SUM(C150:C152)</f>
        <v>0</v>
      </c>
      <c r="D149" s="7">
        <f>SUM(D150:D152)</f>
        <v>0</v>
      </c>
      <c r="E149" s="168">
        <f>SUM(E150:E152)</f>
        <v>34475</v>
      </c>
      <c r="F149" s="56">
        <f>D149+E149</f>
        <v>34475</v>
      </c>
      <c r="G149" s="267">
        <f>SUM(G150:G152)</f>
        <v>30088.25</v>
      </c>
      <c r="H149" s="166">
        <f>F149-G149</f>
        <v>4386.75</v>
      </c>
      <c r="I149" s="186">
        <f>G149/F149</f>
        <v>0.87275562001450324</v>
      </c>
      <c r="J149" s="166">
        <f>SUM(J150:J152)</f>
        <v>0</v>
      </c>
      <c r="K149" s="166">
        <f>SUM(K150:K152)</f>
        <v>0</v>
      </c>
      <c r="L149" s="57">
        <f>(K149+J149)/F149</f>
        <v>0</v>
      </c>
      <c r="M149" s="56">
        <f>K149+G149+J149</f>
        <v>30088.25</v>
      </c>
      <c r="N149" s="56">
        <f>H149-K149-J149</f>
        <v>4386.75</v>
      </c>
      <c r="O149" s="57">
        <f>M149/F149</f>
        <v>0.87275562001450324</v>
      </c>
      <c r="P149" s="58"/>
      <c r="Q149" s="56">
        <f>SUM(Q150:Q152)</f>
        <v>0</v>
      </c>
      <c r="R149" s="56">
        <f>SUM(R150:R152)</f>
        <v>0</v>
      </c>
      <c r="S149" s="59">
        <f>+N149+C149+Q149+R149</f>
        <v>4386.75</v>
      </c>
      <c r="T149" s="57">
        <f>+M149/(Q149+F149+R149)</f>
        <v>0.87275562001450324</v>
      </c>
      <c r="V149" s="7">
        <f>SUM(V150:V152)</f>
        <v>0</v>
      </c>
      <c r="W149" s="7">
        <f>SUM(W150:W152)</f>
        <v>0</v>
      </c>
      <c r="X149" s="7">
        <f>SUM(X150:X152)</f>
        <v>0</v>
      </c>
      <c r="Y149" s="51"/>
      <c r="Z149" s="7">
        <f>SUM(Z150:Z152)</f>
        <v>0</v>
      </c>
      <c r="AA149" s="7">
        <f>SUM(AA150:AA152)</f>
        <v>0</v>
      </c>
      <c r="AB149" s="7">
        <f>SUM(AB150:AB152)</f>
        <v>0</v>
      </c>
    </row>
    <row r="150" spans="1:28" s="64" customFormat="1" ht="12.75" hidden="1" x14ac:dyDescent="0.2">
      <c r="A150" s="60" t="s">
        <v>31</v>
      </c>
      <c r="B150" s="69"/>
      <c r="C150" s="8"/>
      <c r="D150" s="8">
        <f>V150+Z150</f>
        <v>0</v>
      </c>
      <c r="E150" s="167"/>
      <c r="F150" s="8">
        <f>D150+E150</f>
        <v>0</v>
      </c>
      <c r="G150" s="167"/>
      <c r="H150" s="167">
        <f>F150-G150</f>
        <v>0</v>
      </c>
      <c r="I150" s="187" t="e">
        <f>G150/F150</f>
        <v>#DIV/0!</v>
      </c>
      <c r="J150" s="188"/>
      <c r="K150" s="189"/>
      <c r="L150" s="61" t="e">
        <f>(K150+J150)/F150</f>
        <v>#DIV/0!</v>
      </c>
      <c r="M150" s="8">
        <f>K150+G150+J150</f>
        <v>0</v>
      </c>
      <c r="N150" s="8">
        <f>H150-K150-J150</f>
        <v>0</v>
      </c>
      <c r="O150" s="63" t="e">
        <f>M150/F150</f>
        <v>#DIV/0!</v>
      </c>
      <c r="Q150" s="8">
        <f>W150+AA150</f>
        <v>0</v>
      </c>
      <c r="R150" s="8">
        <f>X150+AB150</f>
        <v>0</v>
      </c>
      <c r="S150" s="65">
        <f>+N150+C150+Q150+R150</f>
        <v>0</v>
      </c>
      <c r="T150" s="66" t="e">
        <f t="shared" ref="T150:T152" si="199">+M150/(Q150+F150+R150)</f>
        <v>#DIV/0!</v>
      </c>
      <c r="V150" s="8"/>
      <c r="W150" s="8"/>
      <c r="X150" s="8"/>
      <c r="Y150" s="67"/>
      <c r="Z150" s="8"/>
      <c r="AA150" s="8"/>
      <c r="AB150" s="8"/>
    </row>
    <row r="151" spans="1:28" s="64" customFormat="1" x14ac:dyDescent="0.25">
      <c r="A151" s="60" t="s">
        <v>32</v>
      </c>
      <c r="B151" s="69"/>
      <c r="C151" s="8"/>
      <c r="D151" s="8">
        <f t="shared" ref="D151:D152" si="200">V151+Z151</f>
        <v>0</v>
      </c>
      <c r="E151" s="167">
        <v>34475</v>
      </c>
      <c r="F151" s="8">
        <f t="shared" ref="F151:F152" si="201">D151+E151</f>
        <v>34475</v>
      </c>
      <c r="G151" s="269">
        <v>30088.25</v>
      </c>
      <c r="H151" s="167">
        <f>F151-G151</f>
        <v>4386.75</v>
      </c>
      <c r="I151" s="187">
        <f>G151/F151</f>
        <v>0.87275562001450324</v>
      </c>
      <c r="J151" s="188"/>
      <c r="K151" s="189"/>
      <c r="L151" s="61">
        <f t="shared" ref="L151:L152" si="202">(K151+J151)/F151</f>
        <v>0</v>
      </c>
      <c r="M151" s="8">
        <f t="shared" ref="M151:M152" si="203">K151+G151+J151</f>
        <v>30088.25</v>
      </c>
      <c r="N151" s="8">
        <f t="shared" ref="N151:N152" si="204">H151-K151-J151</f>
        <v>4386.75</v>
      </c>
      <c r="O151" s="63">
        <f>M151/F151</f>
        <v>0.87275562001450324</v>
      </c>
      <c r="Q151" s="8">
        <f t="shared" ref="Q151:Q152" si="205">W151+AA151</f>
        <v>0</v>
      </c>
      <c r="R151" s="8">
        <f t="shared" ref="R151:R152" si="206">X151+AB151</f>
        <v>0</v>
      </c>
      <c r="S151" s="65">
        <f t="shared" ref="S151:S152" si="207">+N151+C151+Q151+R151</f>
        <v>4386.75</v>
      </c>
      <c r="T151" s="66">
        <f t="shared" si="199"/>
        <v>0.87275562001450324</v>
      </c>
      <c r="V151" s="8"/>
      <c r="W151" s="8"/>
      <c r="X151" s="8"/>
      <c r="Y151" s="67"/>
      <c r="Z151" s="8"/>
      <c r="AA151" s="8"/>
      <c r="AB151" s="8"/>
    </row>
    <row r="152" spans="1:28" s="64" customFormat="1" ht="12.75" hidden="1" x14ac:dyDescent="0.2">
      <c r="A152" s="60" t="s">
        <v>33</v>
      </c>
      <c r="B152" s="69"/>
      <c r="C152" s="8"/>
      <c r="D152" s="8">
        <f t="shared" si="200"/>
        <v>0</v>
      </c>
      <c r="E152" s="167"/>
      <c r="F152" s="8">
        <f t="shared" si="201"/>
        <v>0</v>
      </c>
      <c r="G152" s="167"/>
      <c r="H152" s="167">
        <f>F152-G152</f>
        <v>0</v>
      </c>
      <c r="I152" s="187" t="e">
        <f>G152/F152</f>
        <v>#DIV/0!</v>
      </c>
      <c r="J152" s="188"/>
      <c r="K152" s="189"/>
      <c r="L152" s="61" t="e">
        <f t="shared" si="202"/>
        <v>#DIV/0!</v>
      </c>
      <c r="M152" s="8">
        <f t="shared" si="203"/>
        <v>0</v>
      </c>
      <c r="N152" s="8">
        <f t="shared" si="204"/>
        <v>0</v>
      </c>
      <c r="O152" s="63" t="e">
        <f>M152/F152</f>
        <v>#DIV/0!</v>
      </c>
      <c r="Q152" s="8">
        <f t="shared" si="205"/>
        <v>0</v>
      </c>
      <c r="R152" s="8">
        <f t="shared" si="206"/>
        <v>0</v>
      </c>
      <c r="S152" s="65">
        <f t="shared" si="207"/>
        <v>0</v>
      </c>
      <c r="T152" s="66" t="e">
        <f t="shared" si="199"/>
        <v>#DIV/0!</v>
      </c>
      <c r="V152" s="8"/>
      <c r="W152" s="8"/>
      <c r="X152" s="8"/>
      <c r="Y152" s="67"/>
      <c r="Z152" s="8"/>
      <c r="AA152" s="8"/>
      <c r="AB152" s="8"/>
    </row>
    <row r="153" spans="1:28" hidden="1" x14ac:dyDescent="0.25">
      <c r="A153" s="68"/>
      <c r="B153" s="69"/>
      <c r="C153" s="6"/>
      <c r="D153" s="6"/>
      <c r="E153" s="165"/>
      <c r="F153" s="6"/>
      <c r="G153" s="167"/>
      <c r="H153" s="165"/>
      <c r="I153" s="183"/>
      <c r="J153" s="184"/>
      <c r="K153" s="185"/>
      <c r="L153" s="50"/>
      <c r="M153" s="6"/>
      <c r="N153" s="6"/>
      <c r="O153" s="52"/>
      <c r="Q153" s="6"/>
      <c r="R153" s="6"/>
      <c r="S153" s="51"/>
      <c r="T153" s="54"/>
      <c r="V153" s="6"/>
      <c r="W153" s="6"/>
      <c r="X153" s="6"/>
      <c r="Y153" s="51"/>
      <c r="Z153" s="6"/>
      <c r="AA153" s="6"/>
      <c r="AB153" s="6"/>
    </row>
    <row r="154" spans="1:28" ht="30" hidden="1" x14ac:dyDescent="0.25">
      <c r="A154" s="55" t="s">
        <v>86</v>
      </c>
      <c r="B154" s="49" t="s">
        <v>87</v>
      </c>
      <c r="C154" s="7">
        <f>SUM(C155:C157)</f>
        <v>0</v>
      </c>
      <c r="D154" s="7">
        <f>SUM(D155:D157)</f>
        <v>0</v>
      </c>
      <c r="E154" s="168">
        <f>SUM(E155:E157)</f>
        <v>0</v>
      </c>
      <c r="F154" s="56">
        <f>D154+E154</f>
        <v>0</v>
      </c>
      <c r="G154" s="267">
        <f>SUM(G155:G157)</f>
        <v>0</v>
      </c>
      <c r="H154" s="166">
        <f>F154-G154</f>
        <v>0</v>
      </c>
      <c r="I154" s="186" t="e">
        <f>G154/F154</f>
        <v>#DIV/0!</v>
      </c>
      <c r="J154" s="166">
        <f>SUM(J155:J157)</f>
        <v>0</v>
      </c>
      <c r="K154" s="166">
        <f>SUM(K155:K157)</f>
        <v>0</v>
      </c>
      <c r="L154" s="57" t="e">
        <f>(K154+J154)/F154</f>
        <v>#DIV/0!</v>
      </c>
      <c r="M154" s="56">
        <f>K154+G154+J154</f>
        <v>0</v>
      </c>
      <c r="N154" s="56">
        <f>H154-K154-J154</f>
        <v>0</v>
      </c>
      <c r="O154" s="57" t="e">
        <f>M154/F154</f>
        <v>#DIV/0!</v>
      </c>
      <c r="P154" s="58"/>
      <c r="Q154" s="56">
        <f>SUM(Q155:Q157)</f>
        <v>0</v>
      </c>
      <c r="R154" s="56">
        <f>SUM(R155:R157)</f>
        <v>0</v>
      </c>
      <c r="S154" s="59">
        <f>+N154+C154+Q154+R154</f>
        <v>0</v>
      </c>
      <c r="T154" s="57" t="e">
        <f>+M154/(Q154+F154+R154)</f>
        <v>#DIV/0!</v>
      </c>
      <c r="V154" s="7">
        <f>SUM(V155:V157)</f>
        <v>0</v>
      </c>
      <c r="W154" s="7">
        <f>SUM(W155:W157)</f>
        <v>0</v>
      </c>
      <c r="X154" s="7">
        <f>SUM(X155:X157)</f>
        <v>0</v>
      </c>
      <c r="Y154" s="51"/>
      <c r="Z154" s="7">
        <f>SUM(Z155:Z157)</f>
        <v>0</v>
      </c>
      <c r="AA154" s="7">
        <f>SUM(AA155:AA157)</f>
        <v>0</v>
      </c>
      <c r="AB154" s="7">
        <f>SUM(AB155:AB157)</f>
        <v>0</v>
      </c>
    </row>
    <row r="155" spans="1:28" s="64" customFormat="1" ht="12.75" hidden="1" x14ac:dyDescent="0.2">
      <c r="A155" s="60" t="s">
        <v>31</v>
      </c>
      <c r="B155" s="69"/>
      <c r="C155" s="8"/>
      <c r="D155" s="8">
        <f>V155+Z155</f>
        <v>0</v>
      </c>
      <c r="E155" s="167"/>
      <c r="F155" s="8">
        <f>D155+E155</f>
        <v>0</v>
      </c>
      <c r="G155" s="167"/>
      <c r="H155" s="167">
        <f>F155-G155</f>
        <v>0</v>
      </c>
      <c r="I155" s="187" t="e">
        <f>G155/F155</f>
        <v>#DIV/0!</v>
      </c>
      <c r="J155" s="188"/>
      <c r="K155" s="189"/>
      <c r="L155" s="61" t="e">
        <f>(K155+J155)/F155</f>
        <v>#DIV/0!</v>
      </c>
      <c r="M155" s="8">
        <f>K155+G155+J155</f>
        <v>0</v>
      </c>
      <c r="N155" s="8">
        <f>H155-K155-J155</f>
        <v>0</v>
      </c>
      <c r="O155" s="63" t="e">
        <f>M155/F155</f>
        <v>#DIV/0!</v>
      </c>
      <c r="Q155" s="8">
        <f>W155+AA155</f>
        <v>0</v>
      </c>
      <c r="R155" s="8">
        <f>X155+AB155</f>
        <v>0</v>
      </c>
      <c r="S155" s="65">
        <f>+N155+C155+Q155+R155</f>
        <v>0</v>
      </c>
      <c r="T155" s="66" t="e">
        <f t="shared" ref="T155:T157" si="208">+M155/(Q155+F155+R155)</f>
        <v>#DIV/0!</v>
      </c>
      <c r="V155" s="8"/>
      <c r="W155" s="8"/>
      <c r="X155" s="8"/>
      <c r="Y155" s="67"/>
      <c r="Z155" s="8"/>
      <c r="AA155" s="8"/>
      <c r="AB155" s="8"/>
    </row>
    <row r="156" spans="1:28" s="64" customFormat="1" ht="12.75" hidden="1" x14ac:dyDescent="0.2">
      <c r="A156" s="60" t="s">
        <v>32</v>
      </c>
      <c r="B156" s="69"/>
      <c r="C156" s="8"/>
      <c r="D156" s="8">
        <f t="shared" ref="D156:D157" si="209">V156+Z156</f>
        <v>0</v>
      </c>
      <c r="E156" s="167"/>
      <c r="F156" s="8">
        <f t="shared" ref="F156:F157" si="210">D156+E156</f>
        <v>0</v>
      </c>
      <c r="G156" s="167"/>
      <c r="H156" s="167">
        <f>F156-G156</f>
        <v>0</v>
      </c>
      <c r="I156" s="187" t="e">
        <f>G156/F156</f>
        <v>#DIV/0!</v>
      </c>
      <c r="J156" s="188"/>
      <c r="K156" s="189"/>
      <c r="L156" s="61" t="e">
        <f t="shared" ref="L156:L157" si="211">(K156+J156)/F156</f>
        <v>#DIV/0!</v>
      </c>
      <c r="M156" s="8">
        <f t="shared" ref="M156:M157" si="212">K156+G156+J156</f>
        <v>0</v>
      </c>
      <c r="N156" s="8">
        <f t="shared" ref="N156:N157" si="213">H156-K156-J156</f>
        <v>0</v>
      </c>
      <c r="O156" s="63" t="e">
        <f>M156/F156</f>
        <v>#DIV/0!</v>
      </c>
      <c r="Q156" s="8">
        <f t="shared" ref="Q156:Q157" si="214">W156+AA156</f>
        <v>0</v>
      </c>
      <c r="R156" s="8">
        <f t="shared" ref="R156:R157" si="215">X156+AB156</f>
        <v>0</v>
      </c>
      <c r="S156" s="65">
        <f t="shared" ref="S156:S157" si="216">+N156+C156+Q156+R156</f>
        <v>0</v>
      </c>
      <c r="T156" s="66" t="e">
        <f t="shared" si="208"/>
        <v>#DIV/0!</v>
      </c>
      <c r="V156" s="8"/>
      <c r="W156" s="8"/>
      <c r="X156" s="8"/>
      <c r="Y156" s="67"/>
      <c r="Z156" s="8"/>
      <c r="AA156" s="8"/>
      <c r="AB156" s="8"/>
    </row>
    <row r="157" spans="1:28" s="64" customFormat="1" ht="12.75" hidden="1" x14ac:dyDescent="0.2">
      <c r="A157" s="60" t="s">
        <v>33</v>
      </c>
      <c r="B157" s="69"/>
      <c r="C157" s="8"/>
      <c r="D157" s="8">
        <f t="shared" si="209"/>
        <v>0</v>
      </c>
      <c r="E157" s="167"/>
      <c r="F157" s="8">
        <f t="shared" si="210"/>
        <v>0</v>
      </c>
      <c r="G157" s="167"/>
      <c r="H157" s="167">
        <f>F157-G157</f>
        <v>0</v>
      </c>
      <c r="I157" s="187" t="e">
        <f>G157/F157</f>
        <v>#DIV/0!</v>
      </c>
      <c r="J157" s="188"/>
      <c r="K157" s="189"/>
      <c r="L157" s="61" t="e">
        <f t="shared" si="211"/>
        <v>#DIV/0!</v>
      </c>
      <c r="M157" s="8">
        <f t="shared" si="212"/>
        <v>0</v>
      </c>
      <c r="N157" s="8">
        <f t="shared" si="213"/>
        <v>0</v>
      </c>
      <c r="O157" s="63" t="e">
        <f>M157/F157</f>
        <v>#DIV/0!</v>
      </c>
      <c r="Q157" s="8">
        <f t="shared" si="214"/>
        <v>0</v>
      </c>
      <c r="R157" s="8">
        <f t="shared" si="215"/>
        <v>0</v>
      </c>
      <c r="S157" s="65">
        <f t="shared" si="216"/>
        <v>0</v>
      </c>
      <c r="T157" s="66" t="e">
        <f t="shared" si="208"/>
        <v>#DIV/0!</v>
      </c>
      <c r="V157" s="8"/>
      <c r="W157" s="8"/>
      <c r="X157" s="8"/>
      <c r="Y157" s="67"/>
      <c r="Z157" s="8"/>
      <c r="AA157" s="8"/>
      <c r="AB157" s="8"/>
    </row>
    <row r="158" spans="1:28" x14ac:dyDescent="0.25">
      <c r="A158" s="68"/>
      <c r="B158" s="69"/>
      <c r="C158" s="6"/>
      <c r="D158" s="6"/>
      <c r="E158" s="165"/>
      <c r="F158" s="6"/>
      <c r="G158" s="167"/>
      <c r="H158" s="165"/>
      <c r="I158" s="183"/>
      <c r="J158" s="184"/>
      <c r="K158" s="185"/>
      <c r="L158" s="50"/>
      <c r="M158" s="6"/>
      <c r="N158" s="6"/>
      <c r="O158" s="52"/>
      <c r="Q158" s="6"/>
      <c r="R158" s="6"/>
      <c r="S158" s="51"/>
      <c r="T158" s="54"/>
      <c r="V158" s="6"/>
      <c r="W158" s="6"/>
      <c r="X158" s="6"/>
      <c r="Y158" s="51"/>
      <c r="Z158" s="6"/>
      <c r="AA158" s="6"/>
      <c r="AB158" s="6"/>
    </row>
    <row r="159" spans="1:28" ht="30" x14ac:dyDescent="0.25">
      <c r="A159" s="55" t="s">
        <v>88</v>
      </c>
      <c r="B159" s="49" t="s">
        <v>89</v>
      </c>
      <c r="C159" s="7">
        <f>SUM(C160:C162)</f>
        <v>0</v>
      </c>
      <c r="D159" s="7">
        <f>SUM(D160:D162)</f>
        <v>40984.58</v>
      </c>
      <c r="E159" s="168">
        <f>SUM(E160:E162)</f>
        <v>0</v>
      </c>
      <c r="F159" s="56">
        <f>D159+E159</f>
        <v>40984.58</v>
      </c>
      <c r="G159" s="267">
        <f>SUM(G160:G162)</f>
        <v>31575</v>
      </c>
      <c r="H159" s="166">
        <f>F159-G159</f>
        <v>9409.5800000000017</v>
      </c>
      <c r="I159" s="186">
        <f>G159/F159</f>
        <v>0.77041170118127356</v>
      </c>
      <c r="J159" s="166">
        <f>SUM(J160:J162)</f>
        <v>0</v>
      </c>
      <c r="K159" s="166">
        <f>SUM(K160:K162)</f>
        <v>0</v>
      </c>
      <c r="L159" s="57">
        <f>(K159+J159)/F159</f>
        <v>0</v>
      </c>
      <c r="M159" s="56">
        <f>K159+G159+J159</f>
        <v>31575</v>
      </c>
      <c r="N159" s="56">
        <f>H159-K159-J159</f>
        <v>9409.5800000000017</v>
      </c>
      <c r="O159" s="57">
        <f>M159/F159</f>
        <v>0.77041170118127356</v>
      </c>
      <c r="P159" s="58"/>
      <c r="Q159" s="56">
        <f>SUM(Q160:Q162)</f>
        <v>54687.295081967211</v>
      </c>
      <c r="R159" s="56">
        <f>SUM(R160:R162)</f>
        <v>60599.602034048199</v>
      </c>
      <c r="S159" s="59">
        <f>+N159+C159+Q159+R159</f>
        <v>124696.47711601542</v>
      </c>
      <c r="T159" s="57">
        <f>+M159/(Q159+F159+R159)</f>
        <v>0.20205222720560084</v>
      </c>
      <c r="V159" s="7">
        <f>SUM(V160:V162)</f>
        <v>0</v>
      </c>
      <c r="W159" s="7">
        <f>SUM(W160:W162)</f>
        <v>0</v>
      </c>
      <c r="X159" s="7">
        <f>SUM(X160:X162)</f>
        <v>0</v>
      </c>
      <c r="Y159" s="51"/>
      <c r="Z159" s="7">
        <f>SUM(Z160:Z162)</f>
        <v>0</v>
      </c>
      <c r="AA159" s="7">
        <f>SUM(AA160:AA162)</f>
        <v>0</v>
      </c>
      <c r="AB159" s="7">
        <f>SUM(AB160:AB162)</f>
        <v>0</v>
      </c>
    </row>
    <row r="160" spans="1:28" s="64" customFormat="1" ht="12.75" hidden="1" x14ac:dyDescent="0.2">
      <c r="A160" s="60" t="s">
        <v>31</v>
      </c>
      <c r="B160" s="69"/>
      <c r="C160" s="8"/>
      <c r="D160" s="8">
        <f>V160+Z160</f>
        <v>0</v>
      </c>
      <c r="E160" s="167"/>
      <c r="F160" s="8">
        <f>D160+E160</f>
        <v>0</v>
      </c>
      <c r="G160" s="167"/>
      <c r="H160" s="167">
        <f>F160-G160</f>
        <v>0</v>
      </c>
      <c r="I160" s="187" t="e">
        <f>G160/F160</f>
        <v>#DIV/0!</v>
      </c>
      <c r="J160" s="188"/>
      <c r="K160" s="189"/>
      <c r="L160" s="61" t="e">
        <f>(K160+J160)/F160</f>
        <v>#DIV/0!</v>
      </c>
      <c r="M160" s="8">
        <f>K160+G160+J160</f>
        <v>0</v>
      </c>
      <c r="N160" s="8">
        <f>H160-K160-J160</f>
        <v>0</v>
      </c>
      <c r="O160" s="63" t="e">
        <f>M160/F160</f>
        <v>#DIV/0!</v>
      </c>
      <c r="Q160" s="8">
        <f>W160+AA160</f>
        <v>0</v>
      </c>
      <c r="R160" s="8">
        <f>X160+AB160</f>
        <v>0</v>
      </c>
      <c r="S160" s="65">
        <f>+N160+C160+Q160+R160</f>
        <v>0</v>
      </c>
      <c r="T160" s="66" t="e">
        <f t="shared" ref="T160:T162" si="217">+M160/(Q160+F160+R160)</f>
        <v>#DIV/0!</v>
      </c>
      <c r="V160" s="8"/>
      <c r="W160" s="8"/>
      <c r="X160" s="8"/>
      <c r="Y160" s="67"/>
      <c r="Z160" s="8"/>
      <c r="AA160" s="8"/>
      <c r="AB160" s="8"/>
    </row>
    <row r="161" spans="1:28" s="64" customFormat="1" x14ac:dyDescent="0.25">
      <c r="A161" s="60" t="s">
        <v>32</v>
      </c>
      <c r="B161" s="69"/>
      <c r="C161" s="8"/>
      <c r="D161" s="8">
        <v>40984.58</v>
      </c>
      <c r="E161" s="167"/>
      <c r="F161" s="8">
        <f t="shared" ref="F161:F162" si="218">D161+E161</f>
        <v>40984.58</v>
      </c>
      <c r="G161" s="269">
        <v>31575</v>
      </c>
      <c r="H161" s="167">
        <f>F161-G161</f>
        <v>9409.5800000000017</v>
      </c>
      <c r="I161" s="187">
        <f>G161/F161</f>
        <v>0.77041170118127356</v>
      </c>
      <c r="J161" s="188"/>
      <c r="K161" s="189"/>
      <c r="L161" s="61">
        <f t="shared" ref="L161:L162" si="219">(K161+J161)/F161</f>
        <v>0</v>
      </c>
      <c r="M161" s="8">
        <f t="shared" ref="M161:M162" si="220">K161+G161+J161</f>
        <v>31575</v>
      </c>
      <c r="N161" s="8">
        <f t="shared" ref="N161:N162" si="221">H161-K161-J161</f>
        <v>9409.5800000000017</v>
      </c>
      <c r="O161" s="63">
        <f>M161/F161</f>
        <v>0.77041170118127356</v>
      </c>
      <c r="Q161" s="8">
        <v>54687.295081967211</v>
      </c>
      <c r="R161" s="8">
        <v>60599.602034048199</v>
      </c>
      <c r="S161" s="65">
        <f t="shared" ref="S161:S162" si="222">+N161+C161+Q161+R161</f>
        <v>124696.47711601542</v>
      </c>
      <c r="T161" s="66">
        <f t="shared" si="217"/>
        <v>0.20205222720560084</v>
      </c>
      <c r="V161" s="8"/>
      <c r="W161" s="8"/>
      <c r="X161" s="8"/>
      <c r="Y161" s="67"/>
      <c r="Z161" s="8"/>
      <c r="AA161" s="8"/>
      <c r="AB161" s="8"/>
    </row>
    <row r="162" spans="1:28" s="64" customFormat="1" ht="12.75" hidden="1" x14ac:dyDescent="0.2">
      <c r="A162" s="60" t="s">
        <v>33</v>
      </c>
      <c r="B162" s="69"/>
      <c r="C162" s="8"/>
      <c r="D162" s="8">
        <f t="shared" ref="D162" si="223">V162+Z162</f>
        <v>0</v>
      </c>
      <c r="E162" s="167"/>
      <c r="F162" s="8">
        <f t="shared" si="218"/>
        <v>0</v>
      </c>
      <c r="G162" s="167"/>
      <c r="H162" s="167">
        <f>F162-G162</f>
        <v>0</v>
      </c>
      <c r="I162" s="187" t="e">
        <f>G162/F162</f>
        <v>#DIV/0!</v>
      </c>
      <c r="J162" s="188"/>
      <c r="K162" s="189"/>
      <c r="L162" s="61" t="e">
        <f t="shared" si="219"/>
        <v>#DIV/0!</v>
      </c>
      <c r="M162" s="8">
        <f t="shared" si="220"/>
        <v>0</v>
      </c>
      <c r="N162" s="8">
        <f t="shared" si="221"/>
        <v>0</v>
      </c>
      <c r="O162" s="63" t="e">
        <f>M162/F162</f>
        <v>#DIV/0!</v>
      </c>
      <c r="Q162" s="8">
        <f t="shared" ref="Q162" si="224">W162+AA162</f>
        <v>0</v>
      </c>
      <c r="R162" s="8">
        <f t="shared" ref="R162" si="225">X162+AB162</f>
        <v>0</v>
      </c>
      <c r="S162" s="65">
        <f t="shared" si="222"/>
        <v>0</v>
      </c>
      <c r="T162" s="66" t="e">
        <f t="shared" si="217"/>
        <v>#DIV/0!</v>
      </c>
      <c r="V162" s="8"/>
      <c r="W162" s="8"/>
      <c r="X162" s="8"/>
      <c r="Y162" s="67"/>
      <c r="Z162" s="8"/>
      <c r="AA162" s="8"/>
      <c r="AB162" s="8"/>
    </row>
    <row r="163" spans="1:28" hidden="1" x14ac:dyDescent="0.25">
      <c r="A163" s="68"/>
      <c r="B163" s="69"/>
      <c r="C163" s="6"/>
      <c r="D163" s="6"/>
      <c r="E163" s="165"/>
      <c r="F163" s="6"/>
      <c r="G163" s="167"/>
      <c r="H163" s="165"/>
      <c r="I163" s="183"/>
      <c r="J163" s="184"/>
      <c r="K163" s="185"/>
      <c r="L163" s="50"/>
      <c r="M163" s="6"/>
      <c r="N163" s="6"/>
      <c r="O163" s="52"/>
      <c r="Q163" s="6"/>
      <c r="R163" s="6"/>
      <c r="S163" s="51"/>
      <c r="T163" s="54"/>
      <c r="V163" s="6"/>
      <c r="W163" s="6"/>
      <c r="X163" s="6"/>
      <c r="Y163" s="51"/>
      <c r="Z163" s="6"/>
      <c r="AA163" s="6"/>
      <c r="AB163" s="6"/>
    </row>
    <row r="164" spans="1:28" ht="30" hidden="1" x14ac:dyDescent="0.25">
      <c r="A164" s="55" t="s">
        <v>90</v>
      </c>
      <c r="B164" s="76" t="s">
        <v>91</v>
      </c>
      <c r="C164" s="7">
        <f>SUM(C165:C167)</f>
        <v>0</v>
      </c>
      <c r="D164" s="7">
        <f>SUM(D165:D167)</f>
        <v>0</v>
      </c>
      <c r="E164" s="168">
        <f>SUM(E165:E167)</f>
        <v>0</v>
      </c>
      <c r="F164" s="56">
        <f>D164+E164</f>
        <v>0</v>
      </c>
      <c r="G164" s="267">
        <f>SUM(G165:G167)</f>
        <v>0</v>
      </c>
      <c r="H164" s="166">
        <f>F164-G164</f>
        <v>0</v>
      </c>
      <c r="I164" s="186" t="e">
        <f>G164/F164</f>
        <v>#DIV/0!</v>
      </c>
      <c r="J164" s="166">
        <f>SUM(J165:J167)</f>
        <v>0</v>
      </c>
      <c r="K164" s="166">
        <f>SUM(K165:K167)</f>
        <v>0</v>
      </c>
      <c r="L164" s="57" t="e">
        <f>(K164+J164)/F164</f>
        <v>#DIV/0!</v>
      </c>
      <c r="M164" s="56">
        <f>K164+G164+J164</f>
        <v>0</v>
      </c>
      <c r="N164" s="56">
        <f>H164-K164-J164</f>
        <v>0</v>
      </c>
      <c r="O164" s="57" t="e">
        <f>M164/F164</f>
        <v>#DIV/0!</v>
      </c>
      <c r="P164" s="58"/>
      <c r="Q164" s="56">
        <f>SUM(Q165:Q167)</f>
        <v>0</v>
      </c>
      <c r="R164" s="56">
        <f>SUM(R165:R167)</f>
        <v>0</v>
      </c>
      <c r="S164" s="59">
        <f>+N164+C164+Q164+R164</f>
        <v>0</v>
      </c>
      <c r="T164" s="57" t="e">
        <f>+M164/(Q164+F164+R164)</f>
        <v>#DIV/0!</v>
      </c>
      <c r="V164" s="7">
        <f>SUM(V165:V167)</f>
        <v>0</v>
      </c>
      <c r="W164" s="7">
        <f>SUM(W165:W167)</f>
        <v>0</v>
      </c>
      <c r="X164" s="7">
        <f>SUM(X165:X167)</f>
        <v>0</v>
      </c>
      <c r="Y164" s="51"/>
      <c r="Z164" s="7">
        <f>SUM(Z165:Z167)</f>
        <v>0</v>
      </c>
      <c r="AA164" s="7">
        <f>SUM(AA165:AA167)</f>
        <v>0</v>
      </c>
      <c r="AB164" s="7">
        <f>SUM(AB165:AB167)</f>
        <v>0</v>
      </c>
    </row>
    <row r="165" spans="1:28" s="64" customFormat="1" ht="12.75" hidden="1" x14ac:dyDescent="0.2">
      <c r="A165" s="60" t="s">
        <v>31</v>
      </c>
      <c r="B165" s="69"/>
      <c r="C165" s="8"/>
      <c r="D165" s="8">
        <f>V165+Z165</f>
        <v>0</v>
      </c>
      <c r="E165" s="167"/>
      <c r="F165" s="8">
        <f>D165+E165</f>
        <v>0</v>
      </c>
      <c r="G165" s="167"/>
      <c r="H165" s="167">
        <f>F165-G165</f>
        <v>0</v>
      </c>
      <c r="I165" s="187" t="e">
        <f>G165/F165</f>
        <v>#DIV/0!</v>
      </c>
      <c r="J165" s="188"/>
      <c r="K165" s="189"/>
      <c r="L165" s="61" t="e">
        <f>(K165+J165)/F165</f>
        <v>#DIV/0!</v>
      </c>
      <c r="M165" s="8">
        <f>K165+G165+J165</f>
        <v>0</v>
      </c>
      <c r="N165" s="8">
        <f>H165-K165-J165</f>
        <v>0</v>
      </c>
      <c r="O165" s="63" t="e">
        <f>M165/F165</f>
        <v>#DIV/0!</v>
      </c>
      <c r="Q165" s="8">
        <f>W165+AA165</f>
        <v>0</v>
      </c>
      <c r="R165" s="8">
        <f>X165+AB165</f>
        <v>0</v>
      </c>
      <c r="S165" s="65">
        <f>+N165+C165+Q165+R165</f>
        <v>0</v>
      </c>
      <c r="T165" s="66" t="e">
        <f t="shared" ref="T165:T167" si="226">+M165/(Q165+F165+R165)</f>
        <v>#DIV/0!</v>
      </c>
      <c r="V165" s="8"/>
      <c r="W165" s="8"/>
      <c r="X165" s="8"/>
      <c r="Y165" s="67"/>
      <c r="Z165" s="8"/>
      <c r="AA165" s="8"/>
      <c r="AB165" s="8"/>
    </row>
    <row r="166" spans="1:28" s="64" customFormat="1" ht="12.75" hidden="1" x14ac:dyDescent="0.2">
      <c r="A166" s="60" t="s">
        <v>32</v>
      </c>
      <c r="B166" s="69"/>
      <c r="C166" s="8"/>
      <c r="D166" s="8">
        <f t="shared" ref="D166:D167" si="227">V166+Z166</f>
        <v>0</v>
      </c>
      <c r="E166" s="167"/>
      <c r="F166" s="8">
        <f t="shared" ref="F166:F167" si="228">D166+E166</f>
        <v>0</v>
      </c>
      <c r="G166" s="167"/>
      <c r="H166" s="167">
        <f>F166-G166</f>
        <v>0</v>
      </c>
      <c r="I166" s="187" t="e">
        <f>G166/F166</f>
        <v>#DIV/0!</v>
      </c>
      <c r="J166" s="188"/>
      <c r="K166" s="189"/>
      <c r="L166" s="61" t="e">
        <f t="shared" ref="L166:L167" si="229">(K166+J166)/F166</f>
        <v>#DIV/0!</v>
      </c>
      <c r="M166" s="8">
        <f t="shared" ref="M166:M167" si="230">K166+G166+J166</f>
        <v>0</v>
      </c>
      <c r="N166" s="8">
        <f t="shared" ref="N166:N167" si="231">H166-K166-J166</f>
        <v>0</v>
      </c>
      <c r="O166" s="63" t="e">
        <f>M166/F166</f>
        <v>#DIV/0!</v>
      </c>
      <c r="Q166" s="8">
        <f t="shared" ref="Q166:Q167" si="232">W166+AA166</f>
        <v>0</v>
      </c>
      <c r="R166" s="8">
        <f t="shared" ref="R166:R167" si="233">X166+AB166</f>
        <v>0</v>
      </c>
      <c r="S166" s="65">
        <f t="shared" ref="S166:S167" si="234">+N166+C166+Q166+R166</f>
        <v>0</v>
      </c>
      <c r="T166" s="66" t="e">
        <f t="shared" si="226"/>
        <v>#DIV/0!</v>
      </c>
      <c r="V166" s="8"/>
      <c r="W166" s="8"/>
      <c r="X166" s="8"/>
      <c r="Y166" s="67"/>
      <c r="Z166" s="8"/>
      <c r="AA166" s="8"/>
      <c r="AB166" s="8"/>
    </row>
    <row r="167" spans="1:28" s="64" customFormat="1" ht="12.75" hidden="1" x14ac:dyDescent="0.2">
      <c r="A167" s="60" t="s">
        <v>33</v>
      </c>
      <c r="B167" s="69"/>
      <c r="C167" s="8"/>
      <c r="D167" s="8">
        <f t="shared" si="227"/>
        <v>0</v>
      </c>
      <c r="E167" s="167"/>
      <c r="F167" s="8">
        <f t="shared" si="228"/>
        <v>0</v>
      </c>
      <c r="G167" s="167"/>
      <c r="H167" s="167">
        <f>F167-G167</f>
        <v>0</v>
      </c>
      <c r="I167" s="187" t="e">
        <f>G167/F167</f>
        <v>#DIV/0!</v>
      </c>
      <c r="J167" s="188"/>
      <c r="K167" s="189"/>
      <c r="L167" s="61" t="e">
        <f t="shared" si="229"/>
        <v>#DIV/0!</v>
      </c>
      <c r="M167" s="8">
        <f t="shared" si="230"/>
        <v>0</v>
      </c>
      <c r="N167" s="8">
        <f t="shared" si="231"/>
        <v>0</v>
      </c>
      <c r="O167" s="63" t="e">
        <f>M167/F167</f>
        <v>#DIV/0!</v>
      </c>
      <c r="Q167" s="8">
        <f t="shared" si="232"/>
        <v>0</v>
      </c>
      <c r="R167" s="8">
        <f t="shared" si="233"/>
        <v>0</v>
      </c>
      <c r="S167" s="65">
        <f t="shared" si="234"/>
        <v>0</v>
      </c>
      <c r="T167" s="66" t="e">
        <f t="shared" si="226"/>
        <v>#DIV/0!</v>
      </c>
      <c r="V167" s="8"/>
      <c r="W167" s="8"/>
      <c r="X167" s="8"/>
      <c r="Y167" s="67"/>
      <c r="Z167" s="8"/>
      <c r="AA167" s="8"/>
      <c r="AB167" s="8"/>
    </row>
    <row r="168" spans="1:28" x14ac:dyDescent="0.25">
      <c r="A168" s="68"/>
      <c r="B168" s="69"/>
      <c r="C168" s="6"/>
      <c r="D168" s="6"/>
      <c r="E168" s="165"/>
      <c r="F168" s="6"/>
      <c r="G168" s="167"/>
      <c r="H168" s="165"/>
      <c r="I168" s="183"/>
      <c r="J168" s="184"/>
      <c r="K168" s="185"/>
      <c r="L168" s="50"/>
      <c r="M168" s="6"/>
      <c r="N168" s="6"/>
      <c r="O168" s="52"/>
      <c r="Q168" s="6"/>
      <c r="R168" s="6"/>
      <c r="S168" s="51"/>
      <c r="T168" s="54"/>
      <c r="V168" s="6"/>
      <c r="W168" s="6"/>
      <c r="X168" s="6"/>
      <c r="Y168" s="51"/>
      <c r="Z168" s="6"/>
      <c r="AA168" s="6"/>
      <c r="AB168" s="6"/>
    </row>
    <row r="169" spans="1:28" s="24" customFormat="1" x14ac:dyDescent="0.25">
      <c r="A169" s="55" t="s">
        <v>92</v>
      </c>
      <c r="B169" s="49"/>
      <c r="C169" s="7">
        <f>SUM(C170:C173)</f>
        <v>0</v>
      </c>
      <c r="D169" s="7">
        <f>SUM(D170:D173)</f>
        <v>293846430.63</v>
      </c>
      <c r="E169" s="168">
        <f>SUM(E170:E173)</f>
        <v>5034475</v>
      </c>
      <c r="F169" s="7">
        <f>D169+E169</f>
        <v>298880905.63</v>
      </c>
      <c r="G169" s="165">
        <f>SUM(G170:G173)</f>
        <v>32410461.749999996</v>
      </c>
      <c r="H169" s="168">
        <f>F169-G169</f>
        <v>266470443.88</v>
      </c>
      <c r="I169" s="186">
        <f>G169/F169</f>
        <v>0.10843938551940341</v>
      </c>
      <c r="J169" s="191">
        <f>SUM(J170:J173)</f>
        <v>21840.5</v>
      </c>
      <c r="K169" s="168">
        <f>SUM(K170:K173)</f>
        <v>16943895.039999999</v>
      </c>
      <c r="L169" s="57">
        <f>(K169+J169)/F169</f>
        <v>5.6764200122582452E-2</v>
      </c>
      <c r="M169" s="7">
        <f>K169+G169</f>
        <v>49354356.789999992</v>
      </c>
      <c r="N169" s="7">
        <f>H169-K169</f>
        <v>249526548.84</v>
      </c>
      <c r="O169" s="72">
        <f>M169/F169</f>
        <v>0.16513051138535523</v>
      </c>
      <c r="Q169" s="7">
        <f>SUM(Q170:Q173)</f>
        <v>4657054.9180327868</v>
      </c>
      <c r="R169" s="7">
        <f>SUM(R170:R173)</f>
        <v>5689629.3020856371</v>
      </c>
      <c r="S169" s="59">
        <f>+N169+C169+Q169+R169</f>
        <v>259873233.06011844</v>
      </c>
      <c r="T169" s="57">
        <f>+M169/(Q169+F169+R169)</f>
        <v>0.15960528235505081</v>
      </c>
      <c r="V169" s="7">
        <f>SUM(V170:V173)</f>
        <v>0</v>
      </c>
      <c r="W169" s="7">
        <f>SUM(W170:W173)</f>
        <v>0</v>
      </c>
      <c r="X169" s="7">
        <f>SUM(X170:X173)</f>
        <v>0</v>
      </c>
      <c r="Y169" s="45"/>
      <c r="Z169" s="7">
        <f>SUM(Z170:Z173)</f>
        <v>0</v>
      </c>
      <c r="AA169" s="7">
        <f>SUM(AA170:AA173)</f>
        <v>0</v>
      </c>
      <c r="AB169" s="7">
        <f>SUM(AB170:AB173)</f>
        <v>0</v>
      </c>
    </row>
    <row r="170" spans="1:28" s="24" customFormat="1" x14ac:dyDescent="0.25">
      <c r="A170" s="48" t="s">
        <v>31</v>
      </c>
      <c r="B170" s="49"/>
      <c r="C170" s="7">
        <f t="shared" ref="C170:E171" si="235">+C165+C160+C155+C150+C143+C138+C132+C124+C119+C111+C104+C97+C90</f>
        <v>0</v>
      </c>
      <c r="D170" s="7">
        <f t="shared" si="235"/>
        <v>1326073.19</v>
      </c>
      <c r="E170" s="168">
        <f t="shared" si="235"/>
        <v>0</v>
      </c>
      <c r="F170" s="7">
        <f>D170+E170</f>
        <v>1326073.19</v>
      </c>
      <c r="G170" s="165">
        <f>+G165+G160+G155+G150+G143+G138+G132+G124+G119+G111+G104+G97+G90</f>
        <v>361741.32</v>
      </c>
      <c r="H170" s="168">
        <f>F170-G170</f>
        <v>964331.86999999988</v>
      </c>
      <c r="I170" s="186">
        <f>G170/F170</f>
        <v>0.27279136832560502</v>
      </c>
      <c r="J170" s="191"/>
      <c r="K170" s="168">
        <f>+K165+K160+K155+K150+K143+K138+K132+K124+K119+K111+K104+K97+K90</f>
        <v>0</v>
      </c>
      <c r="L170" s="57">
        <f>(K170+J170)/F170</f>
        <v>0</v>
      </c>
      <c r="M170" s="7">
        <f>K170+G170</f>
        <v>361741.32</v>
      </c>
      <c r="N170" s="7">
        <f>H170-K170</f>
        <v>964331.86999999988</v>
      </c>
      <c r="O170" s="72">
        <f>M170/F170</f>
        <v>0.27279136832560502</v>
      </c>
      <c r="Q170" s="7">
        <f>+Q165+Q160+Q155+Q150+Q143+Q138+Q132+Q124+Q119+Q111+Q104+Q97+Q90</f>
        <v>1273158.6065573769</v>
      </c>
      <c r="R170" s="7">
        <f>+R165+R160+R155+R150+R143+R138+R132+R124+R119+R111+R104+R97+R90</f>
        <v>1276439.2364949516</v>
      </c>
      <c r="S170" s="59">
        <f>+N170+C170+Q170+R170</f>
        <v>3513929.7130523287</v>
      </c>
      <c r="T170" s="57">
        <f t="shared" ref="T170:T173" si="236">+M170/(Q170+F170+R170)</f>
        <v>9.3336435655919564E-2</v>
      </c>
      <c r="V170" s="7">
        <f t="shared" ref="V170:X171" si="237">+V165+V160+V155+V150+V143+V138+V132+V124+V119+V111+V104+V97+V90</f>
        <v>0</v>
      </c>
      <c r="W170" s="7">
        <f t="shared" si="237"/>
        <v>0</v>
      </c>
      <c r="X170" s="7">
        <f t="shared" si="237"/>
        <v>0</v>
      </c>
      <c r="Y170" s="45"/>
      <c r="Z170" s="7">
        <f t="shared" ref="Z170:AB170" si="238">+Z165+Z160+Z155+Z150+Z143+Z138+Z132+Z124+Z119+Z111+Z104+Z97+Z90</f>
        <v>0</v>
      </c>
      <c r="AA170" s="7">
        <f t="shared" si="238"/>
        <v>0</v>
      </c>
      <c r="AB170" s="7">
        <f t="shared" si="238"/>
        <v>0</v>
      </c>
    </row>
    <row r="171" spans="1:28" s="24" customFormat="1" x14ac:dyDescent="0.25">
      <c r="A171" s="48" t="s">
        <v>32</v>
      </c>
      <c r="B171" s="49"/>
      <c r="C171" s="7">
        <f t="shared" si="235"/>
        <v>0</v>
      </c>
      <c r="D171" s="7">
        <f t="shared" si="235"/>
        <v>292520357.44</v>
      </c>
      <c r="E171" s="168">
        <f t="shared" si="235"/>
        <v>5034475</v>
      </c>
      <c r="F171" s="7">
        <f>D171+E171</f>
        <v>297554832.44</v>
      </c>
      <c r="G171" s="165">
        <f>+G166+G161+G156+G151+G144+G139+G133+G125+G120+G112+G105+G98+G91</f>
        <v>32048720.429999996</v>
      </c>
      <c r="H171" s="168">
        <f>F171-G171</f>
        <v>265506112.00999999</v>
      </c>
      <c r="I171" s="186">
        <f>G171/F171</f>
        <v>0.10770693981742814</v>
      </c>
      <c r="J171" s="191">
        <f>J161+J151+J144+J125+J120+J112+J105+J98+J91</f>
        <v>21840.5</v>
      </c>
      <c r="K171" s="168">
        <f>+K166+K161+K156+K151+K144+K139+K133+K125+K120+K112+K105+K98+K91</f>
        <v>16943895.039999999</v>
      </c>
      <c r="L171" s="57">
        <f t="shared" ref="L171:L173" si="239">(K171+J171)/F171</f>
        <v>5.701717361092104E-2</v>
      </c>
      <c r="M171" s="7">
        <f>K171+G171</f>
        <v>48992615.469999999</v>
      </c>
      <c r="N171" s="7">
        <f>H171-K171</f>
        <v>248562216.97</v>
      </c>
      <c r="O171" s="72">
        <f>M171/F171</f>
        <v>0.16465071351136279</v>
      </c>
      <c r="Q171" s="7">
        <f>+Q166+Q161+Q156+Q151+Q144+Q139+Q133+Q125+Q120+Q112+Q105+Q98+Q91</f>
        <v>3383896.3114754101</v>
      </c>
      <c r="R171" s="7">
        <f>+R166+R161+R156+R151+R144+R139+R133+R125+R120+R112+R105+R98+R91</f>
        <v>4413190.0655906852</v>
      </c>
      <c r="S171" s="59">
        <f t="shared" ref="S171:S173" si="240">+N171+C171+Q171+R171</f>
        <v>256359303.34706607</v>
      </c>
      <c r="T171" s="57">
        <f t="shared" si="236"/>
        <v>0.16044639791293105</v>
      </c>
      <c r="V171" s="7">
        <f t="shared" si="237"/>
        <v>0</v>
      </c>
      <c r="W171" s="7">
        <f t="shared" si="237"/>
        <v>0</v>
      </c>
      <c r="X171" s="7">
        <f t="shared" si="237"/>
        <v>0</v>
      </c>
      <c r="Y171" s="45"/>
      <c r="Z171" s="7">
        <f t="shared" ref="Z171:AB171" si="241">+Z166+Z161+Z156+Z151+Z144+Z139+Z133+Z125+Z120+Z112+Z105+Z98+Z91</f>
        <v>0</v>
      </c>
      <c r="AA171" s="7">
        <f t="shared" si="241"/>
        <v>0</v>
      </c>
      <c r="AB171" s="7">
        <f t="shared" si="241"/>
        <v>0</v>
      </c>
    </row>
    <row r="172" spans="1:28" s="24" customFormat="1" hidden="1" x14ac:dyDescent="0.25">
      <c r="A172" s="48" t="s">
        <v>54</v>
      </c>
      <c r="B172" s="49"/>
      <c r="C172" s="7">
        <f>C106</f>
        <v>0</v>
      </c>
      <c r="D172" s="7">
        <f>D106</f>
        <v>0</v>
      </c>
      <c r="E172" s="168">
        <f>E106</f>
        <v>0</v>
      </c>
      <c r="F172" s="7">
        <f>D172+E172</f>
        <v>0</v>
      </c>
      <c r="G172" s="165">
        <f>G106</f>
        <v>0</v>
      </c>
      <c r="H172" s="168">
        <f>F172-G172</f>
        <v>0</v>
      </c>
      <c r="I172" s="186" t="e">
        <f>G172/F172</f>
        <v>#DIV/0!</v>
      </c>
      <c r="J172" s="191"/>
      <c r="K172" s="168">
        <f>K106</f>
        <v>0</v>
      </c>
      <c r="L172" s="57" t="e">
        <f t="shared" si="239"/>
        <v>#DIV/0!</v>
      </c>
      <c r="M172" s="7">
        <f>K172+G172</f>
        <v>0</v>
      </c>
      <c r="N172" s="7">
        <f>H172-K172</f>
        <v>0</v>
      </c>
      <c r="O172" s="72" t="e">
        <f>M172/F172</f>
        <v>#DIV/0!</v>
      </c>
      <c r="Q172" s="7">
        <f>Q106</f>
        <v>0</v>
      </c>
      <c r="R172" s="7">
        <f>R106</f>
        <v>0</v>
      </c>
      <c r="S172" s="59">
        <f t="shared" si="240"/>
        <v>0</v>
      </c>
      <c r="T172" s="57" t="e">
        <f t="shared" si="236"/>
        <v>#DIV/0!</v>
      </c>
      <c r="V172" s="7">
        <f>V106</f>
        <v>0</v>
      </c>
      <c r="W172" s="7">
        <f>W106</f>
        <v>0</v>
      </c>
      <c r="X172" s="7">
        <f>X106</f>
        <v>0</v>
      </c>
      <c r="Y172" s="45"/>
      <c r="Z172" s="7">
        <f>Z106</f>
        <v>0</v>
      </c>
      <c r="AA172" s="7">
        <f>AA106</f>
        <v>0</v>
      </c>
      <c r="AB172" s="7">
        <f>AB106</f>
        <v>0</v>
      </c>
    </row>
    <row r="173" spans="1:28" s="24" customFormat="1" hidden="1" x14ac:dyDescent="0.25">
      <c r="A173" s="48" t="s">
        <v>33</v>
      </c>
      <c r="B173" s="49"/>
      <c r="C173" s="7">
        <f>+C167+C162+C157+C152+C145+C140+C134+C126+C121+C113+C107+C99+C92</f>
        <v>0</v>
      </c>
      <c r="D173" s="7">
        <f>+D167+D162+D157+D152+D145+D140+D134+D126+D121+D113+D107+D99+D92</f>
        <v>0</v>
      </c>
      <c r="E173" s="168">
        <f>+E167+E162+E157+E152+E145+E140+E134+E126+E121+E113+E107+E99+E92</f>
        <v>0</v>
      </c>
      <c r="F173" s="7">
        <f>D173+E173</f>
        <v>0</v>
      </c>
      <c r="G173" s="165">
        <f>+G167+G162+G157+G152+G145+G140+G134+G126+G121+G113+G107+G99+G92</f>
        <v>0</v>
      </c>
      <c r="H173" s="168">
        <f>F173-G173</f>
        <v>0</v>
      </c>
      <c r="I173" s="186" t="e">
        <f>G173/F173</f>
        <v>#DIV/0!</v>
      </c>
      <c r="J173" s="191"/>
      <c r="K173" s="168">
        <f>+K167+K162+K157+K152+K145+K140+K134+K126+K121+K113+K107+K99+K92</f>
        <v>0</v>
      </c>
      <c r="L173" s="57" t="e">
        <f t="shared" si="239"/>
        <v>#DIV/0!</v>
      </c>
      <c r="M173" s="7">
        <f>K173+G173</f>
        <v>0</v>
      </c>
      <c r="N173" s="7">
        <f>H173-K173</f>
        <v>0</v>
      </c>
      <c r="O173" s="72" t="e">
        <f>M173/F173</f>
        <v>#DIV/0!</v>
      </c>
      <c r="Q173" s="7">
        <f>+Q167+Q162+Q157+Q152+Q145+Q140+Q134+Q126+Q121+Q113+Q107+Q99+Q92</f>
        <v>0</v>
      </c>
      <c r="R173" s="7">
        <f>+R167+R162+R157+R152+R145+R140+R134+R126+R121+R113+R107+R99+R92</f>
        <v>0</v>
      </c>
      <c r="S173" s="59">
        <f t="shared" si="240"/>
        <v>0</v>
      </c>
      <c r="T173" s="57" t="e">
        <f t="shared" si="236"/>
        <v>#DIV/0!</v>
      </c>
      <c r="V173" s="7">
        <f>+V167+V162+V157+V152+V145+V140+V134+V126+V121+V113+V107+V99+V92</f>
        <v>0</v>
      </c>
      <c r="W173" s="7">
        <f>+W167+W162+W157+W152+W145+W140+W134+W126+W121+W113+W107+W99+W92</f>
        <v>0</v>
      </c>
      <c r="X173" s="7">
        <f>+X167+X162+X157+X152+X145+X140+X134+X126+X121+X113+X107+X99+X92</f>
        <v>0</v>
      </c>
      <c r="Y173" s="45"/>
      <c r="Z173" s="7">
        <f>+Z167+Z162+Z157+Z152+Z145+Z140+Z134+Z126+Z121+Z113+Z107+Z99+Z92</f>
        <v>0</v>
      </c>
      <c r="AA173" s="7">
        <f>+AA167+AA162+AA157+AA152+AA145+AA140+AA134+AA126+AA121+AA113+AA107+AA99+AA92</f>
        <v>0</v>
      </c>
      <c r="AB173" s="7">
        <f>+AB167+AB162+AB157+AB152+AB145+AB140+AB134+AB126+AB121+AB113+AB107+AB99+AB92</f>
        <v>0</v>
      </c>
    </row>
    <row r="174" spans="1:28" x14ac:dyDescent="0.25">
      <c r="A174" s="68"/>
      <c r="B174" s="69"/>
      <c r="C174" s="6"/>
      <c r="D174" s="6"/>
      <c r="E174" s="165"/>
      <c r="F174" s="6"/>
      <c r="G174" s="165"/>
      <c r="H174" s="165"/>
      <c r="I174" s="183"/>
      <c r="J174" s="184"/>
      <c r="K174" s="185"/>
      <c r="L174" s="50"/>
      <c r="M174" s="6"/>
      <c r="N174" s="6"/>
      <c r="O174" s="52"/>
      <c r="Q174" s="6"/>
      <c r="R174" s="6"/>
      <c r="S174" s="51"/>
      <c r="T174" s="54"/>
      <c r="V174" s="6"/>
      <c r="W174" s="6"/>
      <c r="X174" s="6"/>
      <c r="Y174" s="51"/>
      <c r="Z174" s="6"/>
      <c r="AA174" s="6"/>
      <c r="AB174" s="6"/>
    </row>
    <row r="175" spans="1:28" ht="45" x14ac:dyDescent="0.25">
      <c r="A175" s="75" t="s">
        <v>93</v>
      </c>
      <c r="B175" s="49"/>
      <c r="C175" s="6"/>
      <c r="D175" s="6"/>
      <c r="E175" s="165"/>
      <c r="F175" s="6"/>
      <c r="G175" s="165"/>
      <c r="H175" s="165"/>
      <c r="I175" s="183"/>
      <c r="J175" s="184"/>
      <c r="K175" s="185"/>
      <c r="L175" s="50"/>
      <c r="M175" s="6"/>
      <c r="N175" s="6"/>
      <c r="O175" s="52"/>
      <c r="Q175" s="6"/>
      <c r="R175" s="6"/>
      <c r="S175" s="51"/>
      <c r="T175" s="54"/>
      <c r="V175" s="6"/>
      <c r="W175" s="6"/>
      <c r="X175" s="6"/>
      <c r="Y175" s="51"/>
      <c r="Z175" s="6"/>
      <c r="AA175" s="6"/>
      <c r="AB175" s="6"/>
    </row>
    <row r="176" spans="1:28" x14ac:dyDescent="0.25">
      <c r="A176" s="48"/>
      <c r="B176" s="49"/>
      <c r="C176" s="6"/>
      <c r="D176" s="6"/>
      <c r="E176" s="165"/>
      <c r="F176" s="6"/>
      <c r="G176" s="165"/>
      <c r="H176" s="165"/>
      <c r="I176" s="183"/>
      <c r="J176" s="184"/>
      <c r="K176" s="185"/>
      <c r="L176" s="50"/>
      <c r="M176" s="6"/>
      <c r="N176" s="6"/>
      <c r="O176" s="52"/>
      <c r="Q176" s="6"/>
      <c r="R176" s="6"/>
      <c r="S176" s="51"/>
      <c r="T176" s="54"/>
      <c r="V176" s="6"/>
      <c r="W176" s="6"/>
      <c r="X176" s="6"/>
      <c r="Y176" s="51"/>
      <c r="Z176" s="6"/>
      <c r="AA176" s="6"/>
      <c r="AB176" s="6"/>
    </row>
    <row r="177" spans="1:28" ht="30" x14ac:dyDescent="0.25">
      <c r="A177" s="55" t="s">
        <v>94</v>
      </c>
      <c r="B177" s="49" t="s">
        <v>95</v>
      </c>
      <c r="C177" s="7">
        <f>SUM(C178:C180)</f>
        <v>0</v>
      </c>
      <c r="D177" s="7">
        <f>SUM(D178:D180)</f>
        <v>0</v>
      </c>
      <c r="E177" s="168">
        <f>SUM(E178:E180)</f>
        <v>1564952.4</v>
      </c>
      <c r="F177" s="56">
        <f>D177+E177</f>
        <v>1564952.4</v>
      </c>
      <c r="G177" s="267">
        <f>SUM(G178:G180)</f>
        <v>765097.52</v>
      </c>
      <c r="H177" s="166">
        <f>F177-G177</f>
        <v>799854.87999999989</v>
      </c>
      <c r="I177" s="186">
        <f>G177/F177</f>
        <v>0.48889507438053709</v>
      </c>
      <c r="J177" s="166">
        <f>SUM(J178:J180)</f>
        <v>0</v>
      </c>
      <c r="K177" s="166">
        <f>SUM(K178:K180)</f>
        <v>0</v>
      </c>
      <c r="L177" s="57">
        <f>(K177+J177)/F177</f>
        <v>0</v>
      </c>
      <c r="M177" s="56">
        <f>K177+G177+J177</f>
        <v>765097.52</v>
      </c>
      <c r="N177" s="56">
        <f>H177-K177-J177</f>
        <v>799854.87999999989</v>
      </c>
      <c r="O177" s="57">
        <f>M177/F177</f>
        <v>0.48889507438053709</v>
      </c>
      <c r="P177" s="58"/>
      <c r="Q177" s="56">
        <f>SUM(Q178:Q180)</f>
        <v>0</v>
      </c>
      <c r="R177" s="56">
        <f>SUM(R178:R180)</f>
        <v>0</v>
      </c>
      <c r="S177" s="59">
        <f>+N177+C177+Q177+R177</f>
        <v>799854.87999999989</v>
      </c>
      <c r="T177" s="57">
        <f>+M177/(Q177+F177+R177)</f>
        <v>0.48889507438053709</v>
      </c>
      <c r="V177" s="7">
        <f>SUM(V178:V180)</f>
        <v>0</v>
      </c>
      <c r="W177" s="7">
        <f>SUM(W178:W180)</f>
        <v>0</v>
      </c>
      <c r="X177" s="7">
        <f>SUM(X178:X180)</f>
        <v>0</v>
      </c>
      <c r="Y177" s="51"/>
      <c r="Z177" s="7">
        <f>SUM(Z178:Z180)</f>
        <v>0</v>
      </c>
      <c r="AA177" s="7">
        <f>SUM(AA178:AA180)</f>
        <v>0</v>
      </c>
      <c r="AB177" s="7">
        <f>SUM(AB178:AB180)</f>
        <v>0</v>
      </c>
    </row>
    <row r="178" spans="1:28" s="64" customFormat="1" ht="12.75" hidden="1" x14ac:dyDescent="0.2">
      <c r="A178" s="60" t="s">
        <v>31</v>
      </c>
      <c r="B178" s="69"/>
      <c r="C178" s="8"/>
      <c r="D178" s="8">
        <f>V178+Z178</f>
        <v>0</v>
      </c>
      <c r="E178" s="167"/>
      <c r="F178" s="8">
        <f>D178+E178</f>
        <v>0</v>
      </c>
      <c r="G178" s="167"/>
      <c r="H178" s="167">
        <f>F178-G178</f>
        <v>0</v>
      </c>
      <c r="I178" s="187" t="e">
        <f>G178/F178</f>
        <v>#DIV/0!</v>
      </c>
      <c r="J178" s="188"/>
      <c r="K178" s="189"/>
      <c r="L178" s="61" t="e">
        <f>(K178+J178)/F178</f>
        <v>#DIV/0!</v>
      </c>
      <c r="M178" s="8">
        <f>K178+G178+J178</f>
        <v>0</v>
      </c>
      <c r="N178" s="8">
        <f>H178-K178-J178</f>
        <v>0</v>
      </c>
      <c r="O178" s="63" t="e">
        <f>M178/F178</f>
        <v>#DIV/0!</v>
      </c>
      <c r="Q178" s="8">
        <f>W178+AA178</f>
        <v>0</v>
      </c>
      <c r="R178" s="8">
        <f>X178+AB178</f>
        <v>0</v>
      </c>
      <c r="S178" s="65">
        <f>+N178+C178+Q178+R178</f>
        <v>0</v>
      </c>
      <c r="T178" s="66" t="e">
        <f t="shared" ref="T178:T180" si="242">+M178/(Q178+F178+R178)</f>
        <v>#DIV/0!</v>
      </c>
      <c r="V178" s="8"/>
      <c r="W178" s="8"/>
      <c r="X178" s="8"/>
      <c r="Y178" s="67"/>
      <c r="Z178" s="8"/>
      <c r="AA178" s="8"/>
      <c r="AB178" s="8"/>
    </row>
    <row r="179" spans="1:28" s="64" customFormat="1" ht="12.75" x14ac:dyDescent="0.2">
      <c r="A179" s="60" t="s">
        <v>32</v>
      </c>
      <c r="B179" s="69"/>
      <c r="C179" s="8"/>
      <c r="D179" s="8">
        <f t="shared" ref="D179:D180" si="243">V179+Z179</f>
        <v>0</v>
      </c>
      <c r="E179" s="167">
        <f>100154.4+1464798</f>
        <v>1564952.4</v>
      </c>
      <c r="F179" s="8">
        <f t="shared" ref="F179:F180" si="244">D179+E179</f>
        <v>1564952.4</v>
      </c>
      <c r="G179" s="167">
        <v>765097.52</v>
      </c>
      <c r="H179" s="167">
        <f>F179-G179</f>
        <v>799854.87999999989</v>
      </c>
      <c r="I179" s="187">
        <f>G179/F179</f>
        <v>0.48889507438053709</v>
      </c>
      <c r="J179" s="188"/>
      <c r="K179" s="189"/>
      <c r="L179" s="61">
        <f t="shared" ref="L179:L180" si="245">(K179+J179)/F179</f>
        <v>0</v>
      </c>
      <c r="M179" s="8">
        <f t="shared" ref="M179:M180" si="246">K179+G179+J179</f>
        <v>765097.52</v>
      </c>
      <c r="N179" s="8">
        <f t="shared" ref="N179:N180" si="247">H179-K179-J179</f>
        <v>799854.87999999989</v>
      </c>
      <c r="O179" s="63">
        <f>M179/F179</f>
        <v>0.48889507438053709</v>
      </c>
      <c r="Q179" s="8">
        <f t="shared" ref="Q179:Q180" si="248">W179+AA179</f>
        <v>0</v>
      </c>
      <c r="R179" s="8">
        <f t="shared" ref="R179:R180" si="249">X179+AB179</f>
        <v>0</v>
      </c>
      <c r="S179" s="65">
        <f t="shared" ref="S179:S180" si="250">+N179+C179+Q179+R179</f>
        <v>799854.87999999989</v>
      </c>
      <c r="T179" s="66">
        <f t="shared" si="242"/>
        <v>0.48889507438053709</v>
      </c>
      <c r="V179" s="8"/>
      <c r="W179" s="8"/>
      <c r="X179" s="8"/>
      <c r="Y179" s="67"/>
      <c r="Z179" s="8"/>
      <c r="AA179" s="8"/>
      <c r="AB179" s="8"/>
    </row>
    <row r="180" spans="1:28" s="64" customFormat="1" ht="12.75" hidden="1" x14ac:dyDescent="0.2">
      <c r="A180" s="60" t="s">
        <v>33</v>
      </c>
      <c r="B180" s="69"/>
      <c r="C180" s="8"/>
      <c r="D180" s="8">
        <f t="shared" si="243"/>
        <v>0</v>
      </c>
      <c r="E180" s="167"/>
      <c r="F180" s="8">
        <f t="shared" si="244"/>
        <v>0</v>
      </c>
      <c r="G180" s="167"/>
      <c r="H180" s="167">
        <f>F180-G180</f>
        <v>0</v>
      </c>
      <c r="I180" s="187" t="e">
        <f>G180/F180</f>
        <v>#DIV/0!</v>
      </c>
      <c r="J180" s="188"/>
      <c r="K180" s="189"/>
      <c r="L180" s="61" t="e">
        <f t="shared" si="245"/>
        <v>#DIV/0!</v>
      </c>
      <c r="M180" s="8">
        <f t="shared" si="246"/>
        <v>0</v>
      </c>
      <c r="N180" s="8">
        <f t="shared" si="247"/>
        <v>0</v>
      </c>
      <c r="O180" s="63" t="e">
        <f>M180/F180</f>
        <v>#DIV/0!</v>
      </c>
      <c r="Q180" s="8">
        <f t="shared" si="248"/>
        <v>0</v>
      </c>
      <c r="R180" s="8">
        <f t="shared" si="249"/>
        <v>0</v>
      </c>
      <c r="S180" s="65">
        <f t="shared" si="250"/>
        <v>0</v>
      </c>
      <c r="T180" s="66" t="e">
        <f t="shared" si="242"/>
        <v>#DIV/0!</v>
      </c>
      <c r="V180" s="8"/>
      <c r="W180" s="8"/>
      <c r="X180" s="8"/>
      <c r="Y180" s="67"/>
      <c r="Z180" s="8"/>
      <c r="AA180" s="8"/>
      <c r="AB180" s="8"/>
    </row>
    <row r="181" spans="1:28" hidden="1" x14ac:dyDescent="0.25">
      <c r="A181" s="68"/>
      <c r="B181" s="69"/>
      <c r="C181" s="6"/>
      <c r="D181" s="6"/>
      <c r="E181" s="165"/>
      <c r="F181" s="6"/>
      <c r="G181" s="167"/>
      <c r="H181" s="165"/>
      <c r="I181" s="183"/>
      <c r="J181" s="184"/>
      <c r="K181" s="185"/>
      <c r="L181" s="50"/>
      <c r="M181" s="6"/>
      <c r="N181" s="6"/>
      <c r="O181" s="52"/>
      <c r="Q181" s="6"/>
      <c r="R181" s="6"/>
      <c r="S181" s="51"/>
      <c r="T181" s="54"/>
      <c r="V181" s="6"/>
      <c r="W181" s="6"/>
      <c r="X181" s="6"/>
      <c r="Y181" s="51"/>
      <c r="Z181" s="6"/>
      <c r="AA181" s="6"/>
      <c r="AB181" s="6"/>
    </row>
    <row r="182" spans="1:28" hidden="1" x14ac:dyDescent="0.25">
      <c r="A182" s="55" t="s">
        <v>96</v>
      </c>
      <c r="B182" s="49" t="s">
        <v>97</v>
      </c>
      <c r="C182" s="7">
        <f>SUM(C183:C185)</f>
        <v>0</v>
      </c>
      <c r="D182" s="7">
        <f>SUM(D183:D185)</f>
        <v>0</v>
      </c>
      <c r="E182" s="168">
        <f>SUM(E183:E185)</f>
        <v>0</v>
      </c>
      <c r="F182" s="56">
        <f>D182+E182</f>
        <v>0</v>
      </c>
      <c r="G182" s="267">
        <f>SUM(G183:G185)</f>
        <v>0</v>
      </c>
      <c r="H182" s="166">
        <f>F182-G182</f>
        <v>0</v>
      </c>
      <c r="I182" s="186" t="e">
        <f>G182/F182</f>
        <v>#DIV/0!</v>
      </c>
      <c r="J182" s="166">
        <f>SUM(J183:J185)</f>
        <v>0</v>
      </c>
      <c r="K182" s="166">
        <f>SUM(K183:K185)</f>
        <v>0</v>
      </c>
      <c r="L182" s="57" t="e">
        <f>(K182+J182)/F182</f>
        <v>#DIV/0!</v>
      </c>
      <c r="M182" s="56">
        <f>K182+G182+J182</f>
        <v>0</v>
      </c>
      <c r="N182" s="56">
        <f>H182-K182-J182</f>
        <v>0</v>
      </c>
      <c r="O182" s="57" t="e">
        <f>M182/F182</f>
        <v>#DIV/0!</v>
      </c>
      <c r="P182" s="58"/>
      <c r="Q182" s="56">
        <f>SUM(Q183:Q185)</f>
        <v>0</v>
      </c>
      <c r="R182" s="56">
        <f>SUM(R183:R185)</f>
        <v>0</v>
      </c>
      <c r="S182" s="59">
        <f>+N182+C182+Q182+R182</f>
        <v>0</v>
      </c>
      <c r="T182" s="57" t="e">
        <f>+M182/(Q182+F182+R182)</f>
        <v>#DIV/0!</v>
      </c>
      <c r="V182" s="7">
        <f>SUM(V183:V185)</f>
        <v>0</v>
      </c>
      <c r="W182" s="7">
        <f>SUM(W183:W185)</f>
        <v>0</v>
      </c>
      <c r="X182" s="7">
        <f>SUM(X183:X185)</f>
        <v>0</v>
      </c>
      <c r="Y182" s="51"/>
      <c r="Z182" s="7">
        <f>SUM(Z183:Z185)</f>
        <v>0</v>
      </c>
      <c r="AA182" s="7">
        <f>SUM(AA183:AA185)</f>
        <v>0</v>
      </c>
      <c r="AB182" s="7">
        <f>SUM(AB183:AB185)</f>
        <v>0</v>
      </c>
    </row>
    <row r="183" spans="1:28" s="64" customFormat="1" ht="12.75" hidden="1" x14ac:dyDescent="0.2">
      <c r="A183" s="60" t="s">
        <v>31</v>
      </c>
      <c r="B183" s="69"/>
      <c r="C183" s="8"/>
      <c r="D183" s="8">
        <f>V183+Z183</f>
        <v>0</v>
      </c>
      <c r="E183" s="167"/>
      <c r="F183" s="8">
        <f>D183+E183</f>
        <v>0</v>
      </c>
      <c r="G183" s="167"/>
      <c r="H183" s="167">
        <f>F183-G183</f>
        <v>0</v>
      </c>
      <c r="I183" s="187" t="e">
        <f>G183/F183</f>
        <v>#DIV/0!</v>
      </c>
      <c r="J183" s="188"/>
      <c r="K183" s="189"/>
      <c r="L183" s="61" t="e">
        <f>(K183+J183)/F183</f>
        <v>#DIV/0!</v>
      </c>
      <c r="M183" s="8">
        <f>K183+G183+J183</f>
        <v>0</v>
      </c>
      <c r="N183" s="8">
        <f>H183-K183-J183</f>
        <v>0</v>
      </c>
      <c r="O183" s="63" t="e">
        <f>M183/F183</f>
        <v>#DIV/0!</v>
      </c>
      <c r="Q183" s="8">
        <f>W183+AA183</f>
        <v>0</v>
      </c>
      <c r="R183" s="8">
        <f>X183+AB183</f>
        <v>0</v>
      </c>
      <c r="S183" s="65">
        <f>+N183+C183+Q183+R183</f>
        <v>0</v>
      </c>
      <c r="T183" s="66" t="e">
        <f t="shared" ref="T183:T185" si="251">+M183/(Q183+F183+R183)</f>
        <v>#DIV/0!</v>
      </c>
      <c r="V183" s="8"/>
      <c r="W183" s="8"/>
      <c r="X183" s="8"/>
      <c r="Y183" s="67"/>
      <c r="Z183" s="8"/>
      <c r="AA183" s="8"/>
      <c r="AB183" s="8"/>
    </row>
    <row r="184" spans="1:28" s="64" customFormat="1" ht="12.75" hidden="1" x14ac:dyDescent="0.2">
      <c r="A184" s="60" t="s">
        <v>32</v>
      </c>
      <c r="B184" s="69"/>
      <c r="C184" s="8"/>
      <c r="D184" s="8">
        <f t="shared" ref="D184:D185" si="252">V184+Z184</f>
        <v>0</v>
      </c>
      <c r="E184" s="167"/>
      <c r="F184" s="8">
        <f t="shared" ref="F184:F185" si="253">D184+E184</f>
        <v>0</v>
      </c>
      <c r="G184" s="167"/>
      <c r="H184" s="167">
        <f>F184-G184</f>
        <v>0</v>
      </c>
      <c r="I184" s="187" t="e">
        <f>G184/F184</f>
        <v>#DIV/0!</v>
      </c>
      <c r="J184" s="188"/>
      <c r="K184" s="189"/>
      <c r="L184" s="61" t="e">
        <f t="shared" ref="L184:L185" si="254">(K184+J184)/F184</f>
        <v>#DIV/0!</v>
      </c>
      <c r="M184" s="8">
        <f t="shared" ref="M184:M185" si="255">K184+G184+J184</f>
        <v>0</v>
      </c>
      <c r="N184" s="8">
        <f t="shared" ref="N184:N185" si="256">H184-K184-J184</f>
        <v>0</v>
      </c>
      <c r="O184" s="63" t="e">
        <f>M184/F184</f>
        <v>#DIV/0!</v>
      </c>
      <c r="Q184" s="8">
        <f t="shared" ref="Q184:Q185" si="257">W184+AA184</f>
        <v>0</v>
      </c>
      <c r="R184" s="8">
        <f t="shared" ref="R184:R185" si="258">X184+AB184</f>
        <v>0</v>
      </c>
      <c r="S184" s="65">
        <f t="shared" ref="S184:S185" si="259">+N184+C184+Q184+R184</f>
        <v>0</v>
      </c>
      <c r="T184" s="66" t="e">
        <f t="shared" si="251"/>
        <v>#DIV/0!</v>
      </c>
      <c r="V184" s="8"/>
      <c r="W184" s="8"/>
      <c r="X184" s="8"/>
      <c r="Y184" s="67"/>
      <c r="Z184" s="8"/>
      <c r="AA184" s="8"/>
      <c r="AB184" s="8"/>
    </row>
    <row r="185" spans="1:28" s="64" customFormat="1" ht="12.75" hidden="1" x14ac:dyDescent="0.2">
      <c r="A185" s="60" t="s">
        <v>33</v>
      </c>
      <c r="B185" s="69"/>
      <c r="C185" s="8"/>
      <c r="D185" s="8">
        <f t="shared" si="252"/>
        <v>0</v>
      </c>
      <c r="E185" s="167"/>
      <c r="F185" s="8">
        <f t="shared" si="253"/>
        <v>0</v>
      </c>
      <c r="G185" s="167"/>
      <c r="H185" s="167">
        <f>F185-G185</f>
        <v>0</v>
      </c>
      <c r="I185" s="187" t="e">
        <f>G185/F185</f>
        <v>#DIV/0!</v>
      </c>
      <c r="J185" s="188"/>
      <c r="K185" s="189"/>
      <c r="L185" s="61" t="e">
        <f t="shared" si="254"/>
        <v>#DIV/0!</v>
      </c>
      <c r="M185" s="8">
        <f t="shared" si="255"/>
        <v>0</v>
      </c>
      <c r="N185" s="8">
        <f t="shared" si="256"/>
        <v>0</v>
      </c>
      <c r="O185" s="63" t="e">
        <f>M185/F185</f>
        <v>#DIV/0!</v>
      </c>
      <c r="Q185" s="8">
        <f t="shared" si="257"/>
        <v>0</v>
      </c>
      <c r="R185" s="8">
        <f t="shared" si="258"/>
        <v>0</v>
      </c>
      <c r="S185" s="65">
        <f t="shared" si="259"/>
        <v>0</v>
      </c>
      <c r="T185" s="66" t="e">
        <f t="shared" si="251"/>
        <v>#DIV/0!</v>
      </c>
      <c r="V185" s="8"/>
      <c r="W185" s="8"/>
      <c r="X185" s="8"/>
      <c r="Y185" s="67"/>
      <c r="Z185" s="8"/>
      <c r="AA185" s="8"/>
      <c r="AB185" s="8"/>
    </row>
    <row r="186" spans="1:28" x14ac:dyDescent="0.25">
      <c r="A186" s="68"/>
      <c r="B186" s="69"/>
      <c r="C186" s="6"/>
      <c r="D186" s="6"/>
      <c r="E186" s="165"/>
      <c r="F186" s="6"/>
      <c r="G186" s="167"/>
      <c r="H186" s="165"/>
      <c r="I186" s="183"/>
      <c r="J186" s="184"/>
      <c r="K186" s="185"/>
      <c r="L186" s="50"/>
      <c r="M186" s="6"/>
      <c r="N186" s="6"/>
      <c r="O186" s="52"/>
      <c r="Q186" s="6"/>
      <c r="R186" s="6"/>
      <c r="S186" s="51"/>
      <c r="T186" s="54"/>
      <c r="V186" s="6"/>
      <c r="W186" s="6"/>
      <c r="X186" s="6"/>
      <c r="Y186" s="51"/>
      <c r="Z186" s="6"/>
      <c r="AA186" s="6"/>
      <c r="AB186" s="6"/>
    </row>
    <row r="187" spans="1:28" x14ac:dyDescent="0.25">
      <c r="A187" s="55" t="s">
        <v>98</v>
      </c>
      <c r="B187" s="49" t="s">
        <v>99</v>
      </c>
      <c r="C187" s="7">
        <f>SUM(C188:C190)</f>
        <v>0</v>
      </c>
      <c r="D187" s="7">
        <f>SUM(D188:D190)</f>
        <v>0</v>
      </c>
      <c r="E187" s="168">
        <f>SUM(E188:E190)</f>
        <v>0</v>
      </c>
      <c r="F187" s="56">
        <f>D187+E187</f>
        <v>0</v>
      </c>
      <c r="G187" s="267">
        <f>SUM(G188:G190)</f>
        <v>0</v>
      </c>
      <c r="H187" s="166">
        <f>F187-G187</f>
        <v>0</v>
      </c>
      <c r="I187" s="186" t="e">
        <f>G187/F187</f>
        <v>#DIV/0!</v>
      </c>
      <c r="J187" s="166">
        <f>SUM(J188:J190)</f>
        <v>450000</v>
      </c>
      <c r="K187" s="166">
        <f>SUM(K188:K190)</f>
        <v>0</v>
      </c>
      <c r="L187" s="57" t="e">
        <f>(K187+J187)/F187</f>
        <v>#DIV/0!</v>
      </c>
      <c r="M187" s="56">
        <f>K187+G187+J187</f>
        <v>450000</v>
      </c>
      <c r="N187" s="56">
        <f>H187-K187-J187</f>
        <v>-450000</v>
      </c>
      <c r="O187" s="57" t="e">
        <f>M187/F187</f>
        <v>#DIV/0!</v>
      </c>
      <c r="P187" s="58"/>
      <c r="Q187" s="56">
        <f>SUM(Q188:Q190)</f>
        <v>0</v>
      </c>
      <c r="R187" s="56">
        <f>SUM(R188:R190)</f>
        <v>0</v>
      </c>
      <c r="S187" s="59">
        <f>+N187+C187+Q187+R187</f>
        <v>-450000</v>
      </c>
      <c r="T187" s="57" t="e">
        <f>+M187/(Q187+F187+R187)</f>
        <v>#DIV/0!</v>
      </c>
      <c r="V187" s="7">
        <f>SUM(V188:V190)</f>
        <v>0</v>
      </c>
      <c r="W187" s="7">
        <f>SUM(W188:W190)</f>
        <v>0</v>
      </c>
      <c r="X187" s="7">
        <f>SUM(X188:X190)</f>
        <v>0</v>
      </c>
      <c r="Y187" s="51"/>
      <c r="Z187" s="7">
        <f>SUM(Z188:Z190)</f>
        <v>0</v>
      </c>
      <c r="AA187" s="7">
        <f>SUM(AA188:AA190)</f>
        <v>0</v>
      </c>
      <c r="AB187" s="7">
        <f>SUM(AB188:AB190)</f>
        <v>0</v>
      </c>
    </row>
    <row r="188" spans="1:28" s="64" customFormat="1" ht="12.75" hidden="1" x14ac:dyDescent="0.2">
      <c r="A188" s="60" t="s">
        <v>31</v>
      </c>
      <c r="B188" s="69"/>
      <c r="C188" s="8"/>
      <c r="D188" s="8">
        <f>V188+Z188</f>
        <v>0</v>
      </c>
      <c r="E188" s="167"/>
      <c r="F188" s="8">
        <f>D188+E188</f>
        <v>0</v>
      </c>
      <c r="G188" s="167"/>
      <c r="H188" s="167">
        <f>F188-G188</f>
        <v>0</v>
      </c>
      <c r="I188" s="187" t="e">
        <f>G188/F188</f>
        <v>#DIV/0!</v>
      </c>
      <c r="J188" s="188"/>
      <c r="K188" s="189"/>
      <c r="L188" s="61" t="e">
        <f>(K188+J188)/F188</f>
        <v>#DIV/0!</v>
      </c>
      <c r="M188" s="8">
        <f>K188+G188+J188</f>
        <v>0</v>
      </c>
      <c r="N188" s="8">
        <f>H188-K188-J188</f>
        <v>0</v>
      </c>
      <c r="O188" s="63" t="e">
        <f>M188/F188</f>
        <v>#DIV/0!</v>
      </c>
      <c r="Q188" s="8">
        <f>W188+AA188</f>
        <v>0</v>
      </c>
      <c r="R188" s="8">
        <f>X188+AB188</f>
        <v>0</v>
      </c>
      <c r="S188" s="65">
        <f>+N188+C188+Q188+R188</f>
        <v>0</v>
      </c>
      <c r="T188" s="66" t="e">
        <f t="shared" ref="T188:T190" si="260">+M188/(Q188+F188+R188)</f>
        <v>#DIV/0!</v>
      </c>
      <c r="V188" s="8"/>
      <c r="W188" s="8"/>
      <c r="X188" s="8"/>
      <c r="Y188" s="67"/>
      <c r="Z188" s="8"/>
      <c r="AA188" s="8"/>
      <c r="AB188" s="8"/>
    </row>
    <row r="189" spans="1:28" s="64" customFormat="1" ht="14.25" x14ac:dyDescent="0.2">
      <c r="A189" s="60" t="s">
        <v>32</v>
      </c>
      <c r="B189" s="69"/>
      <c r="C189" s="8"/>
      <c r="D189" s="8">
        <f t="shared" ref="D189:D190" si="261">V189+Z189</f>
        <v>0</v>
      </c>
      <c r="E189" s="167"/>
      <c r="F189" s="8"/>
      <c r="G189" s="268"/>
      <c r="H189" s="167">
        <f>F189-G189</f>
        <v>0</v>
      </c>
      <c r="I189" s="187" t="e">
        <f>G189/F189</f>
        <v>#DIV/0!</v>
      </c>
      <c r="J189" s="207">
        <v>450000</v>
      </c>
      <c r="K189" s="189"/>
      <c r="L189" s="61" t="e">
        <f t="shared" ref="L189:L190" si="262">(K189+J189)/F189</f>
        <v>#DIV/0!</v>
      </c>
      <c r="M189" s="8">
        <f t="shared" ref="M189:M190" si="263">K189+G189+J189</f>
        <v>450000</v>
      </c>
      <c r="N189" s="8">
        <f>E189-M189</f>
        <v>-450000</v>
      </c>
      <c r="O189" s="63" t="e">
        <f>M189/F189</f>
        <v>#DIV/0!</v>
      </c>
      <c r="Q189" s="8">
        <f t="shared" ref="Q189:Q190" si="264">W189+AA189</f>
        <v>0</v>
      </c>
      <c r="R189" s="8">
        <f t="shared" ref="R189:R190" si="265">X189+AB189</f>
        <v>0</v>
      </c>
      <c r="S189" s="65">
        <f t="shared" ref="S189:S190" si="266">+N189+C189+Q189+R189</f>
        <v>-450000</v>
      </c>
      <c r="T189" s="66" t="e">
        <f t="shared" si="260"/>
        <v>#DIV/0!</v>
      </c>
      <c r="V189" s="8"/>
      <c r="W189" s="8"/>
      <c r="X189" s="8"/>
      <c r="Y189" s="67"/>
      <c r="Z189" s="8"/>
      <c r="AA189" s="8"/>
      <c r="AB189" s="8"/>
    </row>
    <row r="190" spans="1:28" s="64" customFormat="1" ht="12.75" hidden="1" x14ac:dyDescent="0.2">
      <c r="A190" s="60" t="s">
        <v>33</v>
      </c>
      <c r="B190" s="69"/>
      <c r="C190" s="8"/>
      <c r="D190" s="8">
        <f t="shared" si="261"/>
        <v>0</v>
      </c>
      <c r="E190" s="167"/>
      <c r="F190" s="8">
        <f t="shared" ref="F190" si="267">D190+E190</f>
        <v>0</v>
      </c>
      <c r="G190" s="167"/>
      <c r="H190" s="167">
        <f>F190-G190</f>
        <v>0</v>
      </c>
      <c r="I190" s="187" t="e">
        <f>G190/F190</f>
        <v>#DIV/0!</v>
      </c>
      <c r="J190" s="188"/>
      <c r="K190" s="189"/>
      <c r="L190" s="61" t="e">
        <f t="shared" si="262"/>
        <v>#DIV/0!</v>
      </c>
      <c r="M190" s="8">
        <f t="shared" si="263"/>
        <v>0</v>
      </c>
      <c r="N190" s="8">
        <f t="shared" ref="N190" si="268">H190-K190-J190</f>
        <v>0</v>
      </c>
      <c r="O190" s="63" t="e">
        <f>M190/F190</f>
        <v>#DIV/0!</v>
      </c>
      <c r="Q190" s="8">
        <f t="shared" si="264"/>
        <v>0</v>
      </c>
      <c r="R190" s="8">
        <f t="shared" si="265"/>
        <v>0</v>
      </c>
      <c r="S190" s="65">
        <f t="shared" si="266"/>
        <v>0</v>
      </c>
      <c r="T190" s="66" t="e">
        <f t="shared" si="260"/>
        <v>#DIV/0!</v>
      </c>
      <c r="V190" s="8"/>
      <c r="W190" s="8"/>
      <c r="X190" s="8"/>
      <c r="Y190" s="67"/>
      <c r="Z190" s="8"/>
      <c r="AA190" s="8"/>
      <c r="AB190" s="8"/>
    </row>
    <row r="191" spans="1:28" hidden="1" x14ac:dyDescent="0.25">
      <c r="A191" s="68"/>
      <c r="B191" s="69"/>
      <c r="C191" s="6"/>
      <c r="D191" s="6"/>
      <c r="E191" s="165"/>
      <c r="F191" s="6"/>
      <c r="G191" s="167"/>
      <c r="H191" s="165"/>
      <c r="I191" s="183"/>
      <c r="J191" s="184"/>
      <c r="K191" s="185"/>
      <c r="L191" s="50"/>
      <c r="M191" s="6"/>
      <c r="N191" s="6"/>
      <c r="O191" s="52"/>
      <c r="Q191" s="6"/>
      <c r="R191" s="6"/>
      <c r="S191" s="51"/>
      <c r="T191" s="54"/>
      <c r="V191" s="6"/>
      <c r="W191" s="6"/>
      <c r="X191" s="6"/>
      <c r="Y191" s="51"/>
      <c r="Z191" s="6"/>
      <c r="AA191" s="6"/>
      <c r="AB191" s="6"/>
    </row>
    <row r="192" spans="1:28" ht="30" hidden="1" x14ac:dyDescent="0.25">
      <c r="A192" s="55" t="s">
        <v>100</v>
      </c>
      <c r="B192" s="69"/>
      <c r="C192" s="6">
        <f>SUM(C193:C195)</f>
        <v>0</v>
      </c>
      <c r="D192" s="7">
        <f>SUM(D193:D195)</f>
        <v>0</v>
      </c>
      <c r="E192" s="165">
        <f>SUM(E193:E195)</f>
        <v>0</v>
      </c>
      <c r="F192" s="56">
        <f>D192+E192</f>
        <v>0</v>
      </c>
      <c r="G192" s="267">
        <f>SUM(G193:G195)</f>
        <v>0</v>
      </c>
      <c r="H192" s="166">
        <f>F192-G192</f>
        <v>0</v>
      </c>
      <c r="I192" s="186" t="e">
        <f>G192/F192</f>
        <v>#DIV/0!</v>
      </c>
      <c r="J192" s="166">
        <f>SUM(J193:J195)</f>
        <v>0</v>
      </c>
      <c r="K192" s="166">
        <f>SUM(K193:K195)</f>
        <v>0</v>
      </c>
      <c r="L192" s="57" t="e">
        <f>(K192+J192)/F192</f>
        <v>#DIV/0!</v>
      </c>
      <c r="M192" s="56">
        <f>K192+G192+J192</f>
        <v>0</v>
      </c>
      <c r="N192" s="56">
        <f>H192-K192-J192</f>
        <v>0</v>
      </c>
      <c r="O192" s="57" t="e">
        <f>M192/F192</f>
        <v>#DIV/0!</v>
      </c>
      <c r="P192" s="58"/>
      <c r="Q192" s="56">
        <f>SUM(Q193:Q195)</f>
        <v>0</v>
      </c>
      <c r="R192" s="56">
        <f>SUM(R193:R195)</f>
        <v>0</v>
      </c>
      <c r="S192" s="59">
        <f>+N192+C192+Q192+R192</f>
        <v>0</v>
      </c>
      <c r="T192" s="57" t="e">
        <f>+M192/(Q192+F192+R192)</f>
        <v>#DIV/0!</v>
      </c>
      <c r="V192" s="7">
        <f>SUM(V193:V195)</f>
        <v>0</v>
      </c>
      <c r="W192" s="7">
        <f>SUM(W193:W195)</f>
        <v>0</v>
      </c>
      <c r="X192" s="7">
        <f>SUM(X193:X195)</f>
        <v>0</v>
      </c>
      <c r="Y192" s="51"/>
      <c r="Z192" s="7">
        <f>SUM(Z193:Z195)</f>
        <v>0</v>
      </c>
      <c r="AA192" s="7">
        <f>SUM(AA193:AA195)</f>
        <v>0</v>
      </c>
      <c r="AB192" s="7">
        <f>SUM(AB193:AB195)</f>
        <v>0</v>
      </c>
    </row>
    <row r="193" spans="1:28" s="64" customFormat="1" ht="12.75" hidden="1" x14ac:dyDescent="0.2">
      <c r="A193" s="60" t="s">
        <v>31</v>
      </c>
      <c r="B193" s="69"/>
      <c r="C193" s="8"/>
      <c r="D193" s="8">
        <f>V193+Z193</f>
        <v>0</v>
      </c>
      <c r="E193" s="167"/>
      <c r="F193" s="8">
        <f>D193+E193</f>
        <v>0</v>
      </c>
      <c r="G193" s="167"/>
      <c r="H193" s="167">
        <f>F193-G193</f>
        <v>0</v>
      </c>
      <c r="I193" s="187" t="e">
        <f>G193/F193</f>
        <v>#DIV/0!</v>
      </c>
      <c r="J193" s="188"/>
      <c r="K193" s="189"/>
      <c r="L193" s="61" t="e">
        <f>(K193+J193)/F193</f>
        <v>#DIV/0!</v>
      </c>
      <c r="M193" s="8">
        <f>K193+G193+J193</f>
        <v>0</v>
      </c>
      <c r="N193" s="8">
        <f>H193-K193-J193</f>
        <v>0</v>
      </c>
      <c r="O193" s="63" t="e">
        <f>M193/F193</f>
        <v>#DIV/0!</v>
      </c>
      <c r="Q193" s="8">
        <f>W193+AA193</f>
        <v>0</v>
      </c>
      <c r="R193" s="8">
        <f>X193+AB193</f>
        <v>0</v>
      </c>
      <c r="S193" s="65">
        <f>+N193+C193+Q193+R193</f>
        <v>0</v>
      </c>
      <c r="T193" s="66" t="e">
        <f t="shared" ref="T193:T195" si="269">+M193/(Q193+F193+R193)</f>
        <v>#DIV/0!</v>
      </c>
      <c r="V193" s="8"/>
      <c r="W193" s="8"/>
      <c r="X193" s="8"/>
      <c r="Y193" s="67"/>
      <c r="Z193" s="8"/>
      <c r="AA193" s="8"/>
      <c r="AB193" s="8"/>
    </row>
    <row r="194" spans="1:28" s="64" customFormat="1" ht="12.75" hidden="1" x14ac:dyDescent="0.2">
      <c r="A194" s="60" t="s">
        <v>32</v>
      </c>
      <c r="B194" s="69"/>
      <c r="C194" s="8"/>
      <c r="D194" s="8">
        <f t="shared" ref="D194:D195" si="270">V194+Z194</f>
        <v>0</v>
      </c>
      <c r="E194" s="167"/>
      <c r="F194" s="8">
        <f t="shared" ref="F194:F195" si="271">D194+E194</f>
        <v>0</v>
      </c>
      <c r="G194" s="167"/>
      <c r="H194" s="167">
        <f>F194-G194</f>
        <v>0</v>
      </c>
      <c r="I194" s="187" t="e">
        <f>G194/F194</f>
        <v>#DIV/0!</v>
      </c>
      <c r="J194" s="188"/>
      <c r="K194" s="189"/>
      <c r="L194" s="61" t="e">
        <f t="shared" ref="L194:L195" si="272">(K194+J194)/F194</f>
        <v>#DIV/0!</v>
      </c>
      <c r="M194" s="8">
        <f t="shared" ref="M194:M195" si="273">K194+G194+J194</f>
        <v>0</v>
      </c>
      <c r="N194" s="8">
        <f t="shared" ref="N194:N195" si="274">H194-K194-J194</f>
        <v>0</v>
      </c>
      <c r="O194" s="63" t="e">
        <f>M194/F194</f>
        <v>#DIV/0!</v>
      </c>
      <c r="Q194" s="8">
        <f t="shared" ref="Q194:Q195" si="275">W194+AA194</f>
        <v>0</v>
      </c>
      <c r="R194" s="8">
        <f t="shared" ref="R194:R195" si="276">X194+AB194</f>
        <v>0</v>
      </c>
      <c r="S194" s="65">
        <f t="shared" ref="S194:S195" si="277">+N194+C194+Q194+R194</f>
        <v>0</v>
      </c>
      <c r="T194" s="66" t="e">
        <f t="shared" si="269"/>
        <v>#DIV/0!</v>
      </c>
      <c r="V194" s="8"/>
      <c r="W194" s="8"/>
      <c r="X194" s="8"/>
      <c r="Y194" s="67"/>
      <c r="Z194" s="8"/>
      <c r="AA194" s="8"/>
      <c r="AB194" s="8"/>
    </row>
    <row r="195" spans="1:28" s="64" customFormat="1" ht="12.75" hidden="1" x14ac:dyDescent="0.2">
      <c r="A195" s="60" t="s">
        <v>33</v>
      </c>
      <c r="B195" s="69"/>
      <c r="C195" s="8"/>
      <c r="D195" s="8">
        <f t="shared" si="270"/>
        <v>0</v>
      </c>
      <c r="E195" s="167"/>
      <c r="F195" s="8">
        <f t="shared" si="271"/>
        <v>0</v>
      </c>
      <c r="G195" s="167"/>
      <c r="H195" s="167">
        <f>F195-G195</f>
        <v>0</v>
      </c>
      <c r="I195" s="187" t="e">
        <f>G195/F195</f>
        <v>#DIV/0!</v>
      </c>
      <c r="J195" s="188"/>
      <c r="K195" s="189"/>
      <c r="L195" s="61" t="e">
        <f t="shared" si="272"/>
        <v>#DIV/0!</v>
      </c>
      <c r="M195" s="8">
        <f t="shared" si="273"/>
        <v>0</v>
      </c>
      <c r="N195" s="8">
        <f t="shared" si="274"/>
        <v>0</v>
      </c>
      <c r="O195" s="63" t="e">
        <f>M195/F195</f>
        <v>#DIV/0!</v>
      </c>
      <c r="Q195" s="8">
        <f t="shared" si="275"/>
        <v>0</v>
      </c>
      <c r="R195" s="8">
        <f t="shared" si="276"/>
        <v>0</v>
      </c>
      <c r="S195" s="65">
        <f t="shared" si="277"/>
        <v>0</v>
      </c>
      <c r="T195" s="66" t="e">
        <f t="shared" si="269"/>
        <v>#DIV/0!</v>
      </c>
      <c r="V195" s="8"/>
      <c r="W195" s="8"/>
      <c r="X195" s="8"/>
      <c r="Y195" s="67"/>
      <c r="Z195" s="8"/>
      <c r="AA195" s="8"/>
      <c r="AB195" s="8"/>
    </row>
    <row r="196" spans="1:28" hidden="1" x14ac:dyDescent="0.25">
      <c r="A196" s="68"/>
      <c r="B196" s="69"/>
      <c r="C196" s="6"/>
      <c r="D196" s="6"/>
      <c r="E196" s="165"/>
      <c r="F196" s="6"/>
      <c r="G196" s="165"/>
      <c r="H196" s="165"/>
      <c r="I196" s="183"/>
      <c r="J196" s="184"/>
      <c r="K196" s="185"/>
      <c r="L196" s="50"/>
      <c r="M196" s="6"/>
      <c r="N196" s="6"/>
      <c r="O196" s="52"/>
      <c r="Q196" s="6"/>
      <c r="R196" s="6"/>
      <c r="S196" s="51"/>
      <c r="T196" s="54"/>
      <c r="V196" s="6"/>
      <c r="W196" s="6"/>
      <c r="X196" s="6"/>
      <c r="Y196" s="51"/>
      <c r="Z196" s="6"/>
      <c r="AA196" s="6"/>
      <c r="AB196" s="6"/>
    </row>
    <row r="197" spans="1:28" x14ac:dyDescent="0.25">
      <c r="A197" s="48"/>
      <c r="B197" s="49"/>
      <c r="C197" s="6"/>
      <c r="D197" s="6"/>
      <c r="E197" s="165"/>
      <c r="F197" s="6"/>
      <c r="G197" s="165"/>
      <c r="H197" s="165"/>
      <c r="I197" s="183"/>
      <c r="J197" s="184"/>
      <c r="K197" s="185"/>
      <c r="L197" s="50"/>
      <c r="M197" s="6"/>
      <c r="N197" s="6"/>
      <c r="O197" s="52"/>
      <c r="Q197" s="6"/>
      <c r="R197" s="6"/>
      <c r="S197" s="51"/>
      <c r="T197" s="54"/>
      <c r="V197" s="6"/>
      <c r="W197" s="6"/>
      <c r="X197" s="6"/>
      <c r="Y197" s="51"/>
      <c r="Z197" s="6"/>
      <c r="AA197" s="6"/>
      <c r="AB197" s="6"/>
    </row>
    <row r="198" spans="1:28" ht="45" x14ac:dyDescent="0.25">
      <c r="A198" s="55" t="s">
        <v>101</v>
      </c>
      <c r="B198" s="49" t="s">
        <v>102</v>
      </c>
      <c r="C198" s="7">
        <f>SUM(C199:C201)</f>
        <v>0</v>
      </c>
      <c r="D198" s="7">
        <f>SUM(D199:D201)</f>
        <v>0</v>
      </c>
      <c r="E198" s="168">
        <f>SUM(E199:E201)</f>
        <v>0</v>
      </c>
      <c r="F198" s="56">
        <f>D198+E198</f>
        <v>0</v>
      </c>
      <c r="G198" s="267">
        <f>SUM(G199:G201)</f>
        <v>0</v>
      </c>
      <c r="H198" s="166">
        <f>F198-G198</f>
        <v>0</v>
      </c>
      <c r="I198" s="186" t="e">
        <f>G198/F198</f>
        <v>#DIV/0!</v>
      </c>
      <c r="J198" s="166">
        <f>SUM(J199:J201)</f>
        <v>0</v>
      </c>
      <c r="K198" s="166">
        <f>SUM(K199:K201)</f>
        <v>9631.44</v>
      </c>
      <c r="L198" s="57" t="e">
        <f>(K198+J198)/F198</f>
        <v>#DIV/0!</v>
      </c>
      <c r="M198" s="56">
        <f>K198+G198+J198</f>
        <v>9631.44</v>
      </c>
      <c r="N198" s="56">
        <f>H198-K198-J198</f>
        <v>-9631.44</v>
      </c>
      <c r="O198" s="57" t="e">
        <f>M198/F198</f>
        <v>#DIV/0!</v>
      </c>
      <c r="P198" s="58"/>
      <c r="Q198" s="56">
        <f>SUM(Q199:Q201)</f>
        <v>0</v>
      </c>
      <c r="R198" s="56">
        <f>SUM(R199:R201)</f>
        <v>0</v>
      </c>
      <c r="S198" s="59">
        <f>+N198+C198+Q198+R198</f>
        <v>-9631.44</v>
      </c>
      <c r="T198" s="57" t="e">
        <f>+M198/(Q198+F198+R198)</f>
        <v>#DIV/0!</v>
      </c>
      <c r="V198" s="7">
        <f>SUM(V199:V201)</f>
        <v>0</v>
      </c>
      <c r="W198" s="7">
        <f>SUM(W199:W201)</f>
        <v>0</v>
      </c>
      <c r="X198" s="7">
        <f>SUM(X199:X201)</f>
        <v>0</v>
      </c>
      <c r="Y198" s="51"/>
      <c r="Z198" s="7">
        <f>SUM(Z199:Z201)</f>
        <v>0</v>
      </c>
      <c r="AA198" s="7">
        <f>SUM(AA199:AA201)</f>
        <v>0</v>
      </c>
      <c r="AB198" s="7">
        <f>SUM(AB199:AB201)</f>
        <v>0</v>
      </c>
    </row>
    <row r="199" spans="1:28" s="64" customFormat="1" ht="12.75" hidden="1" x14ac:dyDescent="0.2">
      <c r="A199" s="60" t="s">
        <v>31</v>
      </c>
      <c r="B199" s="69"/>
      <c r="C199" s="8"/>
      <c r="D199" s="8">
        <f>V199+Z199</f>
        <v>0</v>
      </c>
      <c r="E199" s="167"/>
      <c r="F199" s="8">
        <f>D199+E199</f>
        <v>0</v>
      </c>
      <c r="G199" s="167"/>
      <c r="H199" s="167">
        <f>F199-G199</f>
        <v>0</v>
      </c>
      <c r="I199" s="187" t="e">
        <f>G199/F199</f>
        <v>#DIV/0!</v>
      </c>
      <c r="J199" s="188"/>
      <c r="K199" s="189"/>
      <c r="L199" s="61" t="e">
        <f>(K199+J199)/F199</f>
        <v>#DIV/0!</v>
      </c>
      <c r="M199" s="8">
        <f>K199+G199+J199</f>
        <v>0</v>
      </c>
      <c r="N199" s="8">
        <f>H199-K199-J199</f>
        <v>0</v>
      </c>
      <c r="O199" s="63" t="e">
        <f>M199/F199</f>
        <v>#DIV/0!</v>
      </c>
      <c r="Q199" s="8">
        <f>W199+AA199</f>
        <v>0</v>
      </c>
      <c r="R199" s="8">
        <f>X199+AB199</f>
        <v>0</v>
      </c>
      <c r="S199" s="65">
        <f>+N199+C199+Q199+R199</f>
        <v>0</v>
      </c>
      <c r="T199" s="66" t="e">
        <f t="shared" ref="T199:T201" si="278">+M199/(Q199+F199+R199)</f>
        <v>#DIV/0!</v>
      </c>
      <c r="V199" s="8"/>
      <c r="W199" s="8"/>
      <c r="X199" s="8"/>
      <c r="Y199" s="67"/>
      <c r="Z199" s="8"/>
      <c r="AA199" s="8"/>
      <c r="AB199" s="8"/>
    </row>
    <row r="200" spans="1:28" s="64" customFormat="1" ht="14.25" x14ac:dyDescent="0.2">
      <c r="A200" s="60" t="s">
        <v>103</v>
      </c>
      <c r="B200" s="69"/>
      <c r="C200" s="8"/>
      <c r="D200" s="8">
        <f t="shared" ref="D200:D201" si="279">V200+Z200</f>
        <v>0</v>
      </c>
      <c r="E200" s="167"/>
      <c r="F200" s="8">
        <f t="shared" ref="F200:F201" si="280">D200+E200</f>
        <v>0</v>
      </c>
      <c r="G200" s="268"/>
      <c r="H200" s="167">
        <f>F200-G200</f>
        <v>0</v>
      </c>
      <c r="I200" s="187" t="e">
        <f>G200/F200</f>
        <v>#DIV/0!</v>
      </c>
      <c r="J200" s="188"/>
      <c r="K200" s="189">
        <v>9631.44</v>
      </c>
      <c r="L200" s="61" t="e">
        <f t="shared" ref="L200:L201" si="281">(K200+J200)/F200</f>
        <v>#DIV/0!</v>
      </c>
      <c r="M200" s="8">
        <f t="shared" ref="M200:M201" si="282">K200+G200+J200</f>
        <v>9631.44</v>
      </c>
      <c r="N200" s="8">
        <f t="shared" ref="N200:N201" si="283">H200-K200-J200</f>
        <v>-9631.44</v>
      </c>
      <c r="O200" s="63" t="e">
        <f>M200/F200</f>
        <v>#DIV/0!</v>
      </c>
      <c r="Q200" s="8">
        <f t="shared" ref="Q200:Q201" si="284">W200+AA200</f>
        <v>0</v>
      </c>
      <c r="R200" s="8">
        <f t="shared" ref="R200:R201" si="285">X200+AB200</f>
        <v>0</v>
      </c>
      <c r="S200" s="65">
        <f t="shared" ref="S200:S201" si="286">+N200+C200+Q200+R200</f>
        <v>-9631.44</v>
      </c>
      <c r="T200" s="66" t="e">
        <f t="shared" si="278"/>
        <v>#DIV/0!</v>
      </c>
      <c r="V200" s="8"/>
      <c r="W200" s="8"/>
      <c r="X200" s="8"/>
      <c r="Y200" s="67"/>
      <c r="Z200" s="8"/>
      <c r="AA200" s="8"/>
      <c r="AB200" s="8"/>
    </row>
    <row r="201" spans="1:28" s="64" customFormat="1" ht="12.75" hidden="1" x14ac:dyDescent="0.2">
      <c r="A201" s="60" t="s">
        <v>104</v>
      </c>
      <c r="B201" s="69"/>
      <c r="C201" s="8"/>
      <c r="D201" s="8">
        <f t="shared" si="279"/>
        <v>0</v>
      </c>
      <c r="E201" s="167"/>
      <c r="F201" s="8">
        <f t="shared" si="280"/>
        <v>0</v>
      </c>
      <c r="G201" s="167"/>
      <c r="H201" s="167">
        <f>F201-G201</f>
        <v>0</v>
      </c>
      <c r="I201" s="187" t="e">
        <f>G201/F201</f>
        <v>#DIV/0!</v>
      </c>
      <c r="J201" s="188"/>
      <c r="K201" s="189"/>
      <c r="L201" s="61" t="e">
        <f t="shared" si="281"/>
        <v>#DIV/0!</v>
      </c>
      <c r="M201" s="8">
        <f t="shared" si="282"/>
        <v>0</v>
      </c>
      <c r="N201" s="8">
        <f t="shared" si="283"/>
        <v>0</v>
      </c>
      <c r="O201" s="63" t="e">
        <f>M201/F201</f>
        <v>#DIV/0!</v>
      </c>
      <c r="Q201" s="8">
        <f t="shared" si="284"/>
        <v>0</v>
      </c>
      <c r="R201" s="8">
        <f t="shared" si="285"/>
        <v>0</v>
      </c>
      <c r="S201" s="65">
        <f t="shared" si="286"/>
        <v>0</v>
      </c>
      <c r="T201" s="66" t="e">
        <f t="shared" si="278"/>
        <v>#DIV/0!</v>
      </c>
      <c r="V201" s="8"/>
      <c r="W201" s="8"/>
      <c r="X201" s="8"/>
      <c r="Y201" s="67"/>
      <c r="Z201" s="8"/>
      <c r="AA201" s="8"/>
      <c r="AB201" s="8"/>
    </row>
    <row r="202" spans="1:28" ht="15.75" customHeight="1" x14ac:dyDescent="0.25">
      <c r="A202" s="68"/>
      <c r="B202" s="69"/>
      <c r="C202" s="6"/>
      <c r="D202" s="6"/>
      <c r="E202" s="165"/>
      <c r="F202" s="6"/>
      <c r="G202" s="167"/>
      <c r="H202" s="165"/>
      <c r="I202" s="183"/>
      <c r="J202" s="184"/>
      <c r="K202" s="185"/>
      <c r="L202" s="50"/>
      <c r="M202" s="6"/>
      <c r="N202" s="6"/>
      <c r="O202" s="52"/>
      <c r="Q202" s="6"/>
      <c r="R202" s="6"/>
      <c r="S202" s="51"/>
      <c r="T202" s="54"/>
      <c r="V202" s="6"/>
      <c r="W202" s="6"/>
      <c r="X202" s="6"/>
      <c r="Y202" s="51"/>
      <c r="Z202" s="6"/>
      <c r="AA202" s="6"/>
      <c r="AB202" s="6"/>
    </row>
    <row r="203" spans="1:28" hidden="1" x14ac:dyDescent="0.25">
      <c r="A203" s="48" t="s">
        <v>105</v>
      </c>
      <c r="B203" s="49"/>
      <c r="C203" s="6"/>
      <c r="D203" s="6"/>
      <c r="E203" s="165"/>
      <c r="F203" s="6"/>
      <c r="G203" s="165"/>
      <c r="H203" s="165"/>
      <c r="I203" s="183"/>
      <c r="J203" s="184"/>
      <c r="K203" s="185"/>
      <c r="L203" s="50"/>
      <c r="M203" s="6"/>
      <c r="N203" s="6"/>
      <c r="O203" s="52"/>
      <c r="Q203" s="6"/>
      <c r="R203" s="6"/>
      <c r="S203" s="51"/>
      <c r="T203" s="54"/>
      <c r="V203" s="6"/>
      <c r="W203" s="6"/>
      <c r="X203" s="6"/>
      <c r="Y203" s="51"/>
      <c r="Z203" s="6"/>
      <c r="AA203" s="6"/>
      <c r="AB203" s="6"/>
    </row>
    <row r="204" spans="1:28" ht="45" hidden="1" x14ac:dyDescent="0.25">
      <c r="A204" s="55" t="s">
        <v>106</v>
      </c>
      <c r="B204" s="49" t="s">
        <v>107</v>
      </c>
      <c r="C204" s="7">
        <f>SUM(C205:C207)</f>
        <v>0</v>
      </c>
      <c r="D204" s="7">
        <f>SUM(D205:D207)</f>
        <v>0</v>
      </c>
      <c r="E204" s="168">
        <f>SUM(E205:E207)</f>
        <v>0</v>
      </c>
      <c r="F204" s="56">
        <f>D204+E204</f>
        <v>0</v>
      </c>
      <c r="G204" s="267">
        <f>SUM(G205:G207)</f>
        <v>0</v>
      </c>
      <c r="H204" s="166">
        <f>F204-G204</f>
        <v>0</v>
      </c>
      <c r="I204" s="186" t="e">
        <f>G204/F204</f>
        <v>#DIV/0!</v>
      </c>
      <c r="J204" s="166">
        <f>SUM(J205:J207)</f>
        <v>0</v>
      </c>
      <c r="K204" s="166">
        <f>SUM(K205:K207)</f>
        <v>0</v>
      </c>
      <c r="L204" s="57" t="e">
        <f>(K204+J204)/F204</f>
        <v>#DIV/0!</v>
      </c>
      <c r="M204" s="56">
        <f>K204+G204+J204</f>
        <v>0</v>
      </c>
      <c r="N204" s="56">
        <f>H204-K204-J204</f>
        <v>0</v>
      </c>
      <c r="O204" s="57" t="e">
        <f>M204/F204</f>
        <v>#DIV/0!</v>
      </c>
      <c r="P204" s="58"/>
      <c r="Q204" s="56">
        <f>SUM(Q205:Q207)</f>
        <v>0</v>
      </c>
      <c r="R204" s="56">
        <f>SUM(R205:R207)</f>
        <v>0</v>
      </c>
      <c r="S204" s="59">
        <f>+N204+C204+Q204+R204</f>
        <v>0</v>
      </c>
      <c r="T204" s="57" t="e">
        <f>+M204/(Q204+F204+R204)</f>
        <v>#DIV/0!</v>
      </c>
      <c r="V204" s="7">
        <f>SUM(V205:V207)</f>
        <v>0</v>
      </c>
      <c r="W204" s="7">
        <f>SUM(W205:W207)</f>
        <v>0</v>
      </c>
      <c r="X204" s="7">
        <f>SUM(X205:X207)</f>
        <v>0</v>
      </c>
      <c r="Y204" s="51"/>
      <c r="Z204" s="7">
        <f>SUM(Z205:Z207)</f>
        <v>0</v>
      </c>
      <c r="AA204" s="7">
        <f>SUM(AA205:AA207)</f>
        <v>0</v>
      </c>
      <c r="AB204" s="7">
        <f>SUM(AB205:AB207)</f>
        <v>0</v>
      </c>
    </row>
    <row r="205" spans="1:28" s="64" customFormat="1" ht="12.75" hidden="1" x14ac:dyDescent="0.2">
      <c r="A205" s="60" t="s">
        <v>31</v>
      </c>
      <c r="B205" s="69"/>
      <c r="C205" s="8"/>
      <c r="D205" s="8">
        <f>V205+Z205</f>
        <v>0</v>
      </c>
      <c r="E205" s="167"/>
      <c r="F205" s="8">
        <f>D205+E205</f>
        <v>0</v>
      </c>
      <c r="G205" s="167"/>
      <c r="H205" s="167">
        <f>F205-G205</f>
        <v>0</v>
      </c>
      <c r="I205" s="187" t="e">
        <f>G205/F205</f>
        <v>#DIV/0!</v>
      </c>
      <c r="J205" s="188"/>
      <c r="K205" s="189"/>
      <c r="L205" s="61" t="e">
        <f>(K205+J205)/F205</f>
        <v>#DIV/0!</v>
      </c>
      <c r="M205" s="8">
        <f>K205+G205+J205</f>
        <v>0</v>
      </c>
      <c r="N205" s="8">
        <f>H205-K205-J205</f>
        <v>0</v>
      </c>
      <c r="O205" s="63" t="e">
        <f>M205/F205</f>
        <v>#DIV/0!</v>
      </c>
      <c r="Q205" s="8">
        <f>W205+AA205</f>
        <v>0</v>
      </c>
      <c r="R205" s="8">
        <f>X205+AB205</f>
        <v>0</v>
      </c>
      <c r="S205" s="65">
        <f>+N205+C205+Q205+R205</f>
        <v>0</v>
      </c>
      <c r="T205" s="66" t="e">
        <f t="shared" ref="T205:T207" si="287">+M205/(Q205+F205+R205)</f>
        <v>#DIV/0!</v>
      </c>
      <c r="V205" s="8"/>
      <c r="W205" s="8"/>
      <c r="X205" s="8"/>
      <c r="Y205" s="67"/>
      <c r="Z205" s="8"/>
      <c r="AA205" s="8"/>
      <c r="AB205" s="8"/>
    </row>
    <row r="206" spans="1:28" s="64" customFormat="1" ht="12.75" hidden="1" x14ac:dyDescent="0.2">
      <c r="A206" s="60" t="s">
        <v>103</v>
      </c>
      <c r="B206" s="69"/>
      <c r="C206" s="8"/>
      <c r="D206" s="8">
        <f t="shared" ref="D206:D207" si="288">V206+Z206</f>
        <v>0</v>
      </c>
      <c r="E206" s="167"/>
      <c r="F206" s="8">
        <f t="shared" ref="F206:F207" si="289">D206+E206</f>
        <v>0</v>
      </c>
      <c r="G206" s="167"/>
      <c r="H206" s="167">
        <f>F206-G206</f>
        <v>0</v>
      </c>
      <c r="I206" s="187" t="e">
        <f>G206/F206</f>
        <v>#DIV/0!</v>
      </c>
      <c r="J206" s="188"/>
      <c r="K206" s="189"/>
      <c r="L206" s="61" t="e">
        <f t="shared" ref="L206:L207" si="290">(K206+J206)/F206</f>
        <v>#DIV/0!</v>
      </c>
      <c r="M206" s="8">
        <f t="shared" ref="M206:M207" si="291">K206+G206+J206</f>
        <v>0</v>
      </c>
      <c r="N206" s="8">
        <f t="shared" ref="N206:N207" si="292">H206-K206-J206</f>
        <v>0</v>
      </c>
      <c r="O206" s="63" t="e">
        <f>M206/F206</f>
        <v>#DIV/0!</v>
      </c>
      <c r="Q206" s="8">
        <f t="shared" ref="Q206:Q207" si="293">W206+AA206</f>
        <v>0</v>
      </c>
      <c r="R206" s="8">
        <f t="shared" ref="R206:R207" si="294">X206+AB206</f>
        <v>0</v>
      </c>
      <c r="S206" s="65">
        <f t="shared" ref="S206:S207" si="295">+N206+C206+Q206+R206</f>
        <v>0</v>
      </c>
      <c r="T206" s="66" t="e">
        <f t="shared" si="287"/>
        <v>#DIV/0!</v>
      </c>
      <c r="V206" s="8"/>
      <c r="W206" s="8"/>
      <c r="X206" s="8"/>
      <c r="Y206" s="67"/>
      <c r="Z206" s="8"/>
      <c r="AA206" s="8"/>
      <c r="AB206" s="8"/>
    </row>
    <row r="207" spans="1:28" s="64" customFormat="1" ht="12.75" hidden="1" x14ac:dyDescent="0.2">
      <c r="A207" s="60" t="s">
        <v>104</v>
      </c>
      <c r="B207" s="69"/>
      <c r="C207" s="8"/>
      <c r="D207" s="8">
        <f t="shared" si="288"/>
        <v>0</v>
      </c>
      <c r="E207" s="167"/>
      <c r="F207" s="8">
        <f t="shared" si="289"/>
        <v>0</v>
      </c>
      <c r="G207" s="167"/>
      <c r="H207" s="167">
        <f>F207-G207</f>
        <v>0</v>
      </c>
      <c r="I207" s="187" t="e">
        <f>G207/F207</f>
        <v>#DIV/0!</v>
      </c>
      <c r="J207" s="188"/>
      <c r="K207" s="189"/>
      <c r="L207" s="61" t="e">
        <f t="shared" si="290"/>
        <v>#DIV/0!</v>
      </c>
      <c r="M207" s="8">
        <f t="shared" si="291"/>
        <v>0</v>
      </c>
      <c r="N207" s="8">
        <f t="shared" si="292"/>
        <v>0</v>
      </c>
      <c r="O207" s="63" t="e">
        <f>M207/F207</f>
        <v>#DIV/0!</v>
      </c>
      <c r="Q207" s="8">
        <f t="shared" si="293"/>
        <v>0</v>
      </c>
      <c r="R207" s="8">
        <f t="shared" si="294"/>
        <v>0</v>
      </c>
      <c r="S207" s="65">
        <f t="shared" si="295"/>
        <v>0</v>
      </c>
      <c r="T207" s="66" t="e">
        <f t="shared" si="287"/>
        <v>#DIV/0!</v>
      </c>
      <c r="V207" s="8"/>
      <c r="W207" s="8"/>
      <c r="X207" s="8"/>
      <c r="Y207" s="67"/>
      <c r="Z207" s="8"/>
      <c r="AA207" s="8"/>
      <c r="AB207" s="8"/>
    </row>
    <row r="208" spans="1:28" hidden="1" x14ac:dyDescent="0.25">
      <c r="A208" s="68"/>
      <c r="B208" s="69"/>
      <c r="C208" s="6"/>
      <c r="D208" s="6"/>
      <c r="E208" s="165"/>
      <c r="F208" s="6"/>
      <c r="G208" s="167"/>
      <c r="H208" s="165"/>
      <c r="I208" s="183"/>
      <c r="J208" s="184"/>
      <c r="K208" s="185"/>
      <c r="L208" s="50"/>
      <c r="M208" s="6"/>
      <c r="N208" s="6"/>
      <c r="O208" s="52"/>
      <c r="Q208" s="6"/>
      <c r="R208" s="6"/>
      <c r="S208" s="51"/>
      <c r="T208" s="54"/>
      <c r="V208" s="6"/>
      <c r="W208" s="6"/>
      <c r="X208" s="6"/>
      <c r="Y208" s="51"/>
      <c r="Z208" s="6"/>
      <c r="AA208" s="6"/>
      <c r="AB208" s="6"/>
    </row>
    <row r="209" spans="1:28" hidden="1" x14ac:dyDescent="0.25">
      <c r="A209" s="71" t="s">
        <v>108</v>
      </c>
      <c r="B209" s="49"/>
      <c r="C209" s="6">
        <f>SUM(C210:C212)</f>
        <v>0</v>
      </c>
      <c r="D209" s="7">
        <f>SUM(D210:D212)</f>
        <v>0</v>
      </c>
      <c r="E209" s="165">
        <f>SUM(E210:E212)</f>
        <v>0</v>
      </c>
      <c r="F209" s="56">
        <f>D209+E209</f>
        <v>0</v>
      </c>
      <c r="G209" s="267">
        <f>SUM(G210:G212)</f>
        <v>0</v>
      </c>
      <c r="H209" s="166">
        <f>F209-G209</f>
        <v>0</v>
      </c>
      <c r="I209" s="186" t="e">
        <f>G209/F209</f>
        <v>#DIV/0!</v>
      </c>
      <c r="J209" s="166">
        <f>SUM(J210:J212)</f>
        <v>0</v>
      </c>
      <c r="K209" s="166">
        <f>SUM(K210:K212)</f>
        <v>0</v>
      </c>
      <c r="L209" s="57" t="e">
        <f>(K209+J209)/F209</f>
        <v>#DIV/0!</v>
      </c>
      <c r="M209" s="56">
        <f>K209+G209+J209</f>
        <v>0</v>
      </c>
      <c r="N209" s="56">
        <f>H209-K209-J209</f>
        <v>0</v>
      </c>
      <c r="O209" s="57" t="e">
        <f>M209/F209</f>
        <v>#DIV/0!</v>
      </c>
      <c r="P209" s="58"/>
      <c r="Q209" s="56">
        <f>SUM(Q210:Q212)</f>
        <v>0</v>
      </c>
      <c r="R209" s="56">
        <f>SUM(R210:R212)</f>
        <v>0</v>
      </c>
      <c r="S209" s="59">
        <f>+N209+C209+Q209+R209</f>
        <v>0</v>
      </c>
      <c r="T209" s="57" t="e">
        <f>+M209/(Q209+F209+R209)</f>
        <v>#DIV/0!</v>
      </c>
      <c r="V209" s="7">
        <f>SUM(V210:V212)</f>
        <v>0</v>
      </c>
      <c r="W209" s="7">
        <f>SUM(W210:W212)</f>
        <v>0</v>
      </c>
      <c r="X209" s="7">
        <f>SUM(X210:X212)</f>
        <v>0</v>
      </c>
      <c r="Y209" s="51"/>
      <c r="Z209" s="7">
        <f>SUM(Z210:Z212)</f>
        <v>0</v>
      </c>
      <c r="AA209" s="7">
        <f>SUM(AA210:AA212)</f>
        <v>0</v>
      </c>
      <c r="AB209" s="7">
        <f>SUM(AB210:AB212)</f>
        <v>0</v>
      </c>
    </row>
    <row r="210" spans="1:28" s="64" customFormat="1" ht="12.75" hidden="1" x14ac:dyDescent="0.2">
      <c r="A210" s="60" t="s">
        <v>31</v>
      </c>
      <c r="B210" s="69"/>
      <c r="C210" s="8">
        <f>+'[4]Template (GF)'!$P210+'[4]Template (GF)'!$F210</f>
        <v>0</v>
      </c>
      <c r="D210" s="8">
        <f>V210+Z210</f>
        <v>0</v>
      </c>
      <c r="E210" s="167"/>
      <c r="F210" s="8">
        <f>D210+E210</f>
        <v>0</v>
      </c>
      <c r="G210" s="167"/>
      <c r="H210" s="167">
        <f>F210-G210</f>
        <v>0</v>
      </c>
      <c r="I210" s="187" t="e">
        <f>G210/F210</f>
        <v>#DIV/0!</v>
      </c>
      <c r="J210" s="188"/>
      <c r="K210" s="167"/>
      <c r="L210" s="61" t="e">
        <f>(K210+J210)/F210</f>
        <v>#DIV/0!</v>
      </c>
      <c r="M210" s="8">
        <f>K210+G210+J210</f>
        <v>0</v>
      </c>
      <c r="N210" s="8">
        <f>H210-K210-J210</f>
        <v>0</v>
      </c>
      <c r="O210" s="63" t="e">
        <f>M210/F210</f>
        <v>#DIV/0!</v>
      </c>
      <c r="Q210" s="8">
        <f>W210+AA210</f>
        <v>0</v>
      </c>
      <c r="R210" s="8">
        <f>X210+AB210</f>
        <v>0</v>
      </c>
      <c r="S210" s="65">
        <f>+N210+C210+Q210+R210</f>
        <v>0</v>
      </c>
      <c r="T210" s="66" t="e">
        <f t="shared" ref="T210:T212" si="296">+M210/(Q210+F210+R210)</f>
        <v>#DIV/0!</v>
      </c>
      <c r="V210" s="8"/>
      <c r="W210" s="8"/>
      <c r="X210" s="8"/>
      <c r="Y210" s="67"/>
      <c r="Z210" s="8"/>
      <c r="AA210" s="8"/>
      <c r="AB210" s="8"/>
    </row>
    <row r="211" spans="1:28" s="64" customFormat="1" ht="12.75" hidden="1" x14ac:dyDescent="0.2">
      <c r="A211" s="60" t="s">
        <v>32</v>
      </c>
      <c r="B211" s="69"/>
      <c r="C211" s="8">
        <f>+'[4]Template (GF)'!$P211+'[4]Template (GF)'!$F211</f>
        <v>0</v>
      </c>
      <c r="D211" s="8">
        <f t="shared" ref="D211:D212" si="297">V211+Z211</f>
        <v>0</v>
      </c>
      <c r="E211" s="167"/>
      <c r="F211" s="8">
        <f t="shared" ref="F211:F212" si="298">D211+E211</f>
        <v>0</v>
      </c>
      <c r="G211" s="167"/>
      <c r="H211" s="167">
        <f>F211-G211</f>
        <v>0</v>
      </c>
      <c r="I211" s="187" t="e">
        <f>G211/F211</f>
        <v>#DIV/0!</v>
      </c>
      <c r="J211" s="188"/>
      <c r="K211" s="167"/>
      <c r="L211" s="61" t="e">
        <f t="shared" ref="L211:L212" si="299">(K211+J211)/F211</f>
        <v>#DIV/0!</v>
      </c>
      <c r="M211" s="8">
        <f t="shared" ref="M211:M212" si="300">K211+G211+J211</f>
        <v>0</v>
      </c>
      <c r="N211" s="8">
        <f t="shared" ref="N211:N212" si="301">H211-K211-J211</f>
        <v>0</v>
      </c>
      <c r="O211" s="63" t="e">
        <f>M211/F211</f>
        <v>#DIV/0!</v>
      </c>
      <c r="Q211" s="8">
        <f t="shared" ref="Q211:Q212" si="302">W211+AA211</f>
        <v>0</v>
      </c>
      <c r="R211" s="8">
        <f t="shared" ref="R211:R212" si="303">X211+AB211</f>
        <v>0</v>
      </c>
      <c r="S211" s="65">
        <f t="shared" ref="S211:S212" si="304">+N211+C211+Q211+R211</f>
        <v>0</v>
      </c>
      <c r="T211" s="66" t="e">
        <f t="shared" si="296"/>
        <v>#DIV/0!</v>
      </c>
      <c r="V211" s="8"/>
      <c r="W211" s="8"/>
      <c r="X211" s="8"/>
      <c r="Y211" s="67"/>
      <c r="Z211" s="8"/>
      <c r="AA211" s="8"/>
      <c r="AB211" s="8"/>
    </row>
    <row r="212" spans="1:28" s="64" customFormat="1" ht="12.75" hidden="1" x14ac:dyDescent="0.2">
      <c r="A212" s="60" t="s">
        <v>33</v>
      </c>
      <c r="B212" s="69"/>
      <c r="C212" s="8">
        <f>+'[4]Template (GF)'!$P212+'[4]Template (GF)'!$F212</f>
        <v>0</v>
      </c>
      <c r="D212" s="8">
        <f t="shared" si="297"/>
        <v>0</v>
      </c>
      <c r="E212" s="167"/>
      <c r="F212" s="8">
        <f t="shared" si="298"/>
        <v>0</v>
      </c>
      <c r="G212" s="167"/>
      <c r="H212" s="167">
        <f>F212-G212</f>
        <v>0</v>
      </c>
      <c r="I212" s="187" t="e">
        <f>G212/F212</f>
        <v>#DIV/0!</v>
      </c>
      <c r="J212" s="188"/>
      <c r="K212" s="167"/>
      <c r="L212" s="61" t="e">
        <f t="shared" si="299"/>
        <v>#DIV/0!</v>
      </c>
      <c r="M212" s="8">
        <f t="shared" si="300"/>
        <v>0</v>
      </c>
      <c r="N212" s="8">
        <f t="shared" si="301"/>
        <v>0</v>
      </c>
      <c r="O212" s="63" t="e">
        <f>M212/F212</f>
        <v>#DIV/0!</v>
      </c>
      <c r="Q212" s="8">
        <f t="shared" si="302"/>
        <v>0</v>
      </c>
      <c r="R212" s="8">
        <f t="shared" si="303"/>
        <v>0</v>
      </c>
      <c r="S212" s="65">
        <f t="shared" si="304"/>
        <v>0</v>
      </c>
      <c r="T212" s="66" t="e">
        <f t="shared" si="296"/>
        <v>#DIV/0!</v>
      </c>
      <c r="V212" s="8"/>
      <c r="W212" s="8"/>
      <c r="X212" s="8"/>
      <c r="Y212" s="67"/>
      <c r="Z212" s="8"/>
      <c r="AA212" s="8"/>
      <c r="AB212" s="8"/>
    </row>
    <row r="213" spans="1:28" hidden="1" x14ac:dyDescent="0.25">
      <c r="A213" s="68"/>
      <c r="B213" s="69"/>
      <c r="C213" s="6"/>
      <c r="D213" s="6"/>
      <c r="E213" s="165"/>
      <c r="F213" s="6"/>
      <c r="G213" s="165"/>
      <c r="H213" s="165"/>
      <c r="I213" s="183"/>
      <c r="J213" s="184"/>
      <c r="K213" s="185"/>
      <c r="L213" s="50"/>
      <c r="M213" s="6"/>
      <c r="N213" s="6"/>
      <c r="O213" s="52"/>
      <c r="Q213" s="6"/>
      <c r="R213" s="6"/>
      <c r="S213" s="51"/>
      <c r="T213" s="54"/>
      <c r="V213" s="6"/>
      <c r="W213" s="6"/>
      <c r="X213" s="6"/>
      <c r="Y213" s="51"/>
      <c r="Z213" s="6"/>
      <c r="AA213" s="6"/>
      <c r="AB213" s="6"/>
    </row>
    <row r="214" spans="1:28" s="24" customFormat="1" x14ac:dyDescent="0.25">
      <c r="A214" s="71" t="s">
        <v>109</v>
      </c>
      <c r="B214" s="49"/>
      <c r="C214" s="7">
        <f>SUM(C215:C217)</f>
        <v>0</v>
      </c>
      <c r="D214" s="7">
        <f>SUM(D215:D217)</f>
        <v>0</v>
      </c>
      <c r="E214" s="168">
        <f>SUM(E215:E217)</f>
        <v>1564952.4</v>
      </c>
      <c r="F214" s="7">
        <f>D214+E214</f>
        <v>1564952.4</v>
      </c>
      <c r="G214" s="165">
        <f>SUM(G215:G217)</f>
        <v>765097.52</v>
      </c>
      <c r="H214" s="168">
        <f>F214-G214</f>
        <v>799854.87999999989</v>
      </c>
      <c r="I214" s="186">
        <f>G214/F214</f>
        <v>0.48889507438053709</v>
      </c>
      <c r="J214" s="168">
        <f>SUM(J215:J217)</f>
        <v>450000</v>
      </c>
      <c r="K214" s="168">
        <f>SUM(K215:K217)</f>
        <v>9631.44</v>
      </c>
      <c r="L214" s="57">
        <f t="shared" ref="L214:L217" si="305">(K214+J214)/F214</f>
        <v>0.29370314394226943</v>
      </c>
      <c r="M214" s="7">
        <f>K214+G214+J214</f>
        <v>1224728.96</v>
      </c>
      <c r="N214" s="7">
        <f>H214-K214-J214</f>
        <v>340223.43999999994</v>
      </c>
      <c r="O214" s="72">
        <f>M214/F214</f>
        <v>0.78259821832280652</v>
      </c>
      <c r="Q214" s="7">
        <f>SUM(Q215:Q217)</f>
        <v>0</v>
      </c>
      <c r="R214" s="7">
        <f>SUM(R215:R217)</f>
        <v>0</v>
      </c>
      <c r="S214" s="59">
        <f>+N214+C214+Q214+R214</f>
        <v>340223.43999999994</v>
      </c>
      <c r="T214" s="57">
        <f>+M214/(Q214+F214+R214)</f>
        <v>0.78259821832280652</v>
      </c>
      <c r="V214" s="7">
        <f>SUM(V215:V217)</f>
        <v>0</v>
      </c>
      <c r="W214" s="7">
        <f>SUM(W215:W217)</f>
        <v>0</v>
      </c>
      <c r="X214" s="7">
        <f>SUM(X215:X217)</f>
        <v>0</v>
      </c>
      <c r="Y214" s="45"/>
      <c r="Z214" s="7">
        <f>SUM(Z215:Z217)</f>
        <v>0</v>
      </c>
      <c r="AA214" s="7">
        <f>SUM(AA215:AA217)</f>
        <v>0</v>
      </c>
      <c r="AB214" s="7">
        <f>SUM(AB215:AB217)</f>
        <v>0</v>
      </c>
    </row>
    <row r="215" spans="1:28" s="24" customFormat="1" hidden="1" x14ac:dyDescent="0.25">
      <c r="A215" s="48" t="s">
        <v>31</v>
      </c>
      <c r="B215" s="49"/>
      <c r="C215" s="7">
        <f>C210+C205+C199+C193+C188+C183+C178</f>
        <v>0</v>
      </c>
      <c r="D215" s="7">
        <f>D210+D205+D199+D193+D188+D183+D178</f>
        <v>0</v>
      </c>
      <c r="E215" s="168">
        <f>E210+E205+E199+E193+E188+E183+E178</f>
        <v>0</v>
      </c>
      <c r="F215" s="7">
        <f>D215+E215</f>
        <v>0</v>
      </c>
      <c r="G215" s="165">
        <f>G210+G205+G199+G193+G188+G183+G178</f>
        <v>0</v>
      </c>
      <c r="H215" s="168">
        <f>F215-G215</f>
        <v>0</v>
      </c>
      <c r="I215" s="183" t="e">
        <f>G215/F215</f>
        <v>#DIV/0!</v>
      </c>
      <c r="J215" s="168">
        <f t="shared" ref="J215:K217" si="306">J210+J205+J199+J193+J188+J183+J178</f>
        <v>0</v>
      </c>
      <c r="K215" s="168">
        <f t="shared" si="306"/>
        <v>0</v>
      </c>
      <c r="L215" s="57" t="e">
        <f t="shared" si="305"/>
        <v>#DIV/0!</v>
      </c>
      <c r="M215" s="7">
        <f>K215+G215+J215</f>
        <v>0</v>
      </c>
      <c r="N215" s="7">
        <f>H215-K215-J215</f>
        <v>0</v>
      </c>
      <c r="O215" s="72" t="e">
        <f>M215/F215</f>
        <v>#DIV/0!</v>
      </c>
      <c r="Q215" s="7">
        <f t="shared" ref="Q215:R217" si="307">Q210+Q205+Q199+Q193+Q188+Q183+Q178</f>
        <v>0</v>
      </c>
      <c r="R215" s="7">
        <f t="shared" si="307"/>
        <v>0</v>
      </c>
      <c r="S215" s="59">
        <f>+N215+C215+Q215+R215</f>
        <v>0</v>
      </c>
      <c r="T215" s="57" t="e">
        <f t="shared" ref="T215:T217" si="308">+M215/(Q215+F215+R215)</f>
        <v>#DIV/0!</v>
      </c>
      <c r="V215" s="7">
        <f>V210+V205+V199+V193+V188+V183+V178</f>
        <v>0</v>
      </c>
      <c r="W215" s="7">
        <f t="shared" ref="W215:X217" si="309">W210+W205+W199+W193+W188+W183+W178</f>
        <v>0</v>
      </c>
      <c r="X215" s="7">
        <f t="shared" si="309"/>
        <v>0</v>
      </c>
      <c r="Y215" s="45"/>
      <c r="Z215" s="7">
        <f>Z210+Z205+Z199+Z193+Z188+Z183+Z178</f>
        <v>0</v>
      </c>
      <c r="AA215" s="7">
        <f t="shared" ref="AA215:AB215" si="310">AA210+AA205+AA199+AA193+AA188+AA183+AA178</f>
        <v>0</v>
      </c>
      <c r="AB215" s="7">
        <f t="shared" si="310"/>
        <v>0</v>
      </c>
    </row>
    <row r="216" spans="1:28" s="24" customFormat="1" x14ac:dyDescent="0.25">
      <c r="A216" s="48" t="s">
        <v>32</v>
      </c>
      <c r="B216" s="49"/>
      <c r="C216" s="7">
        <f t="shared" ref="C216:E217" si="311">C211+C206+C200+C194+C189+C184+C179</f>
        <v>0</v>
      </c>
      <c r="D216" s="7">
        <f t="shared" si="311"/>
        <v>0</v>
      </c>
      <c r="E216" s="168">
        <f t="shared" si="311"/>
        <v>1564952.4</v>
      </c>
      <c r="F216" s="7">
        <f>D216+E216</f>
        <v>1564952.4</v>
      </c>
      <c r="G216" s="165">
        <f>G211+G206+G200+G194+G189+G184+G179</f>
        <v>765097.52</v>
      </c>
      <c r="H216" s="168">
        <f>F216-G216</f>
        <v>799854.87999999989</v>
      </c>
      <c r="I216" s="183">
        <f>G216/F216</f>
        <v>0.48889507438053709</v>
      </c>
      <c r="J216" s="168">
        <f t="shared" si="306"/>
        <v>450000</v>
      </c>
      <c r="K216" s="168">
        <f t="shared" si="306"/>
        <v>9631.44</v>
      </c>
      <c r="L216" s="57">
        <f t="shared" si="305"/>
        <v>0.29370314394226943</v>
      </c>
      <c r="M216" s="7">
        <f t="shared" ref="M216:M217" si="312">K216+G216+J216</f>
        <v>1224728.96</v>
      </c>
      <c r="N216" s="7">
        <f t="shared" ref="N216:N217" si="313">H216-K216-J216</f>
        <v>340223.43999999994</v>
      </c>
      <c r="O216" s="72">
        <f>M216/F216</f>
        <v>0.78259821832280652</v>
      </c>
      <c r="Q216" s="7">
        <f t="shared" si="307"/>
        <v>0</v>
      </c>
      <c r="R216" s="7">
        <f t="shared" si="307"/>
        <v>0</v>
      </c>
      <c r="S216" s="59">
        <f t="shared" ref="S216:S217" si="314">+N216+C216+Q216+R216</f>
        <v>340223.43999999994</v>
      </c>
      <c r="T216" s="57">
        <f t="shared" si="308"/>
        <v>0.78259821832280652</v>
      </c>
      <c r="V216" s="7">
        <f>V211+V206+V200+V194+V189+V184+V179</f>
        <v>0</v>
      </c>
      <c r="W216" s="7">
        <f t="shared" si="309"/>
        <v>0</v>
      </c>
      <c r="X216" s="7">
        <f t="shared" si="309"/>
        <v>0</v>
      </c>
      <c r="Y216" s="45"/>
      <c r="Z216" s="7">
        <f>Z211+Z206+Z200+Z194+Z189+Z184+Z179</f>
        <v>0</v>
      </c>
      <c r="AA216" s="7">
        <f t="shared" ref="AA216:AB216" si="315">AA211+AA206+AA200+AA194+AA189+AA184+AA179</f>
        <v>0</v>
      </c>
      <c r="AB216" s="7">
        <f t="shared" si="315"/>
        <v>0</v>
      </c>
    </row>
    <row r="217" spans="1:28" s="24" customFormat="1" hidden="1" x14ac:dyDescent="0.25">
      <c r="A217" s="48" t="s">
        <v>33</v>
      </c>
      <c r="B217" s="49"/>
      <c r="C217" s="7">
        <f t="shared" si="311"/>
        <v>0</v>
      </c>
      <c r="D217" s="7">
        <f t="shared" si="311"/>
        <v>0</v>
      </c>
      <c r="E217" s="168">
        <f t="shared" si="311"/>
        <v>0</v>
      </c>
      <c r="F217" s="7">
        <f>D217+E217</f>
        <v>0</v>
      </c>
      <c r="G217" s="165">
        <f>G212+G207+G201+G195+G190+G185+G180</f>
        <v>0</v>
      </c>
      <c r="H217" s="168">
        <f>F217-G217</f>
        <v>0</v>
      </c>
      <c r="I217" s="183" t="e">
        <f>G217/F217</f>
        <v>#DIV/0!</v>
      </c>
      <c r="J217" s="168">
        <f t="shared" si="306"/>
        <v>0</v>
      </c>
      <c r="K217" s="168">
        <f t="shared" si="306"/>
        <v>0</v>
      </c>
      <c r="L217" s="57" t="e">
        <f t="shared" si="305"/>
        <v>#DIV/0!</v>
      </c>
      <c r="M217" s="7">
        <f t="shared" si="312"/>
        <v>0</v>
      </c>
      <c r="N217" s="7">
        <f t="shared" si="313"/>
        <v>0</v>
      </c>
      <c r="O217" s="72" t="e">
        <f>M217/F217</f>
        <v>#DIV/0!</v>
      </c>
      <c r="Q217" s="7">
        <f t="shared" si="307"/>
        <v>0</v>
      </c>
      <c r="R217" s="7">
        <f t="shared" si="307"/>
        <v>0</v>
      </c>
      <c r="S217" s="59">
        <f t="shared" si="314"/>
        <v>0</v>
      </c>
      <c r="T217" s="57" t="e">
        <f t="shared" si="308"/>
        <v>#DIV/0!</v>
      </c>
      <c r="V217" s="7">
        <f>V212+V207+V201+V195+V190+V185+V180</f>
        <v>0</v>
      </c>
      <c r="W217" s="7">
        <f t="shared" si="309"/>
        <v>0</v>
      </c>
      <c r="X217" s="7">
        <f t="shared" si="309"/>
        <v>0</v>
      </c>
      <c r="Y217" s="45"/>
      <c r="Z217" s="7">
        <f>Z212+Z207+Z201+Z195+Z190+Z185+Z180</f>
        <v>0</v>
      </c>
      <c r="AA217" s="7">
        <f t="shared" ref="AA217:AB217" si="316">AA212+AA207+AA201+AA195+AA190+AA185+AA180</f>
        <v>0</v>
      </c>
      <c r="AB217" s="7">
        <f t="shared" si="316"/>
        <v>0</v>
      </c>
    </row>
    <row r="218" spans="1:28" x14ac:dyDescent="0.25">
      <c r="A218" s="68"/>
      <c r="B218" s="69"/>
      <c r="C218" s="6"/>
      <c r="D218" s="6"/>
      <c r="E218" s="165"/>
      <c r="F218" s="6"/>
      <c r="G218" s="165"/>
      <c r="H218" s="165"/>
      <c r="I218" s="183"/>
      <c r="J218" s="184"/>
      <c r="K218" s="185"/>
      <c r="L218" s="50"/>
      <c r="M218" s="6"/>
      <c r="N218" s="6"/>
      <c r="O218" s="52"/>
      <c r="Q218" s="6"/>
      <c r="R218" s="6"/>
      <c r="S218" s="51"/>
      <c r="T218" s="54"/>
      <c r="V218" s="6"/>
      <c r="W218" s="6"/>
      <c r="X218" s="6"/>
      <c r="Y218" s="51"/>
      <c r="Z218" s="6"/>
      <c r="AA218" s="6"/>
      <c r="AB218" s="6"/>
    </row>
    <row r="219" spans="1:28" ht="60" x14ac:dyDescent="0.25">
      <c r="A219" s="75" t="s">
        <v>110</v>
      </c>
      <c r="B219" s="49"/>
      <c r="C219" s="6"/>
      <c r="D219" s="6"/>
      <c r="E219" s="165"/>
      <c r="F219" s="6"/>
      <c r="G219" s="165"/>
      <c r="H219" s="165"/>
      <c r="I219" s="183"/>
      <c r="J219" s="184"/>
      <c r="K219" s="185"/>
      <c r="L219" s="50"/>
      <c r="M219" s="6"/>
      <c r="N219" s="6"/>
      <c r="O219" s="52"/>
      <c r="Q219" s="6"/>
      <c r="R219" s="6"/>
      <c r="S219" s="51"/>
      <c r="T219" s="54"/>
      <c r="V219" s="6"/>
      <c r="W219" s="6"/>
      <c r="X219" s="6"/>
      <c r="Y219" s="51"/>
      <c r="Z219" s="6"/>
      <c r="AA219" s="6"/>
      <c r="AB219" s="6"/>
    </row>
    <row r="220" spans="1:28" x14ac:dyDescent="0.25">
      <c r="A220" s="48"/>
      <c r="B220" s="49"/>
      <c r="C220" s="6"/>
      <c r="D220" s="6"/>
      <c r="E220" s="165"/>
      <c r="F220" s="6"/>
      <c r="G220" s="165"/>
      <c r="H220" s="165"/>
      <c r="I220" s="183"/>
      <c r="J220" s="184"/>
      <c r="K220" s="185"/>
      <c r="L220" s="50"/>
      <c r="M220" s="6"/>
      <c r="N220" s="6"/>
      <c r="O220" s="52"/>
      <c r="Q220" s="6"/>
      <c r="R220" s="6"/>
      <c r="S220" s="51"/>
      <c r="T220" s="54"/>
      <c r="V220" s="6"/>
      <c r="W220" s="6"/>
      <c r="X220" s="6"/>
      <c r="Y220" s="51"/>
      <c r="Z220" s="6"/>
      <c r="AA220" s="6"/>
      <c r="AB220" s="6"/>
    </row>
    <row r="221" spans="1:28" ht="30" x14ac:dyDescent="0.25">
      <c r="A221" s="75" t="s">
        <v>111</v>
      </c>
      <c r="B221" s="49"/>
      <c r="C221" s="6"/>
      <c r="D221" s="6"/>
      <c r="E221" s="165"/>
      <c r="F221" s="6"/>
      <c r="G221" s="165"/>
      <c r="H221" s="165"/>
      <c r="I221" s="183"/>
      <c r="J221" s="184"/>
      <c r="K221" s="185"/>
      <c r="L221" s="50"/>
      <c r="M221" s="6"/>
      <c r="N221" s="6"/>
      <c r="O221" s="52"/>
      <c r="Q221" s="6"/>
      <c r="R221" s="6"/>
      <c r="S221" s="51"/>
      <c r="T221" s="54"/>
      <c r="V221" s="6"/>
      <c r="W221" s="6"/>
      <c r="X221" s="6"/>
      <c r="Y221" s="51"/>
      <c r="Z221" s="6"/>
      <c r="AA221" s="6"/>
      <c r="AB221" s="6"/>
    </row>
    <row r="222" spans="1:28" x14ac:dyDescent="0.25">
      <c r="A222" s="48"/>
      <c r="B222" s="49"/>
      <c r="C222" s="6"/>
      <c r="D222" s="6"/>
      <c r="E222" s="165"/>
      <c r="F222" s="6"/>
      <c r="G222" s="165"/>
      <c r="H222" s="165"/>
      <c r="I222" s="183"/>
      <c r="J222" s="184"/>
      <c r="K222" s="185"/>
      <c r="L222" s="50"/>
      <c r="M222" s="6"/>
      <c r="N222" s="6"/>
      <c r="O222" s="52"/>
      <c r="Q222" s="6"/>
      <c r="R222" s="6"/>
      <c r="S222" s="51"/>
      <c r="T222" s="54"/>
      <c r="V222" s="6"/>
      <c r="W222" s="6"/>
      <c r="X222" s="6"/>
      <c r="Y222" s="51"/>
      <c r="Z222" s="6"/>
      <c r="AA222" s="6"/>
      <c r="AB222" s="6"/>
    </row>
    <row r="223" spans="1:28" hidden="1" x14ac:dyDescent="0.25">
      <c r="A223" s="77"/>
      <c r="B223" s="49"/>
      <c r="C223" s="6"/>
      <c r="D223" s="6"/>
      <c r="E223" s="165"/>
      <c r="F223" s="6"/>
      <c r="G223" s="165"/>
      <c r="H223" s="165"/>
      <c r="I223" s="183"/>
      <c r="J223" s="184"/>
      <c r="K223" s="185"/>
      <c r="L223" s="50"/>
      <c r="M223" s="6"/>
      <c r="N223" s="6"/>
      <c r="O223" s="52"/>
      <c r="Q223" s="6"/>
      <c r="R223" s="6"/>
      <c r="S223" s="51"/>
      <c r="T223" s="54"/>
      <c r="V223" s="6"/>
      <c r="W223" s="6"/>
      <c r="X223" s="6"/>
      <c r="Y223" s="51"/>
      <c r="Z223" s="6"/>
      <c r="AA223" s="6"/>
      <c r="AB223" s="6"/>
    </row>
    <row r="224" spans="1:28" s="279" customFormat="1" ht="30" x14ac:dyDescent="0.25">
      <c r="A224" s="271" t="s">
        <v>112</v>
      </c>
      <c r="B224" s="272" t="s">
        <v>113</v>
      </c>
      <c r="C224" s="273">
        <f>SUM(C225:C227)</f>
        <v>0</v>
      </c>
      <c r="D224" s="273">
        <f>SUM(D225:D227)</f>
        <v>0</v>
      </c>
      <c r="E224" s="274">
        <f>SUM(E225:E227)</f>
        <v>22829</v>
      </c>
      <c r="F224" s="273">
        <f>D224+E224</f>
        <v>22829</v>
      </c>
      <c r="G224" s="275">
        <f>SUM(G225:G227)</f>
        <v>23638.09</v>
      </c>
      <c r="H224" s="274">
        <f>F224-G224</f>
        <v>-809.09000000000015</v>
      </c>
      <c r="I224" s="276">
        <f>G224/F224</f>
        <v>1.035441324630952</v>
      </c>
      <c r="J224" s="274">
        <f>SUM(J225:J227)</f>
        <v>0</v>
      </c>
      <c r="K224" s="274">
        <f>SUM(K225:K227)</f>
        <v>0</v>
      </c>
      <c r="L224" s="72">
        <f>(K224+J224)/F224</f>
        <v>0</v>
      </c>
      <c r="M224" s="273">
        <f>K224+G224+J224</f>
        <v>23638.09</v>
      </c>
      <c r="N224" s="273">
        <f>H224-K224-J224</f>
        <v>-809.09000000000015</v>
      </c>
      <c r="O224" s="72">
        <f>M224/F224</f>
        <v>1.035441324630952</v>
      </c>
      <c r="P224" s="277"/>
      <c r="Q224" s="273">
        <f>SUM(Q225:Q227)</f>
        <v>0</v>
      </c>
      <c r="R224" s="273">
        <f>SUM(R225:R227)</f>
        <v>0</v>
      </c>
      <c r="S224" s="278">
        <f>+N224+C224+Q224+R224</f>
        <v>-809.09000000000015</v>
      </c>
      <c r="T224" s="72">
        <f>+M224/(Q224+F224+R224)</f>
        <v>1.035441324630952</v>
      </c>
      <c r="V224" s="273">
        <f>SUM(V225:V227)</f>
        <v>0</v>
      </c>
      <c r="W224" s="273">
        <f>SUM(W225:W227)</f>
        <v>0</v>
      </c>
      <c r="X224" s="273">
        <f>SUM(X225:X227)</f>
        <v>0</v>
      </c>
      <c r="Y224" s="280"/>
      <c r="Z224" s="273">
        <f>SUM(Z225:Z227)</f>
        <v>0</v>
      </c>
      <c r="AA224" s="273">
        <f>SUM(AA225:AA227)</f>
        <v>0</v>
      </c>
      <c r="AB224" s="273">
        <f>SUM(AB225:AB227)</f>
        <v>0</v>
      </c>
    </row>
    <row r="225" spans="1:28" s="64" customFormat="1" ht="12.75" hidden="1" x14ac:dyDescent="0.2">
      <c r="A225" s="60" t="s">
        <v>31</v>
      </c>
      <c r="B225" s="69"/>
      <c r="C225" s="8"/>
      <c r="D225" s="8">
        <f>V225+Z225</f>
        <v>0</v>
      </c>
      <c r="E225" s="167"/>
      <c r="F225" s="8">
        <f>D225+E225</f>
        <v>0</v>
      </c>
      <c r="G225" s="167"/>
      <c r="H225" s="167">
        <f>F225-G225</f>
        <v>0</v>
      </c>
      <c r="I225" s="187" t="e">
        <f>G225/F225</f>
        <v>#DIV/0!</v>
      </c>
      <c r="J225" s="188"/>
      <c r="K225" s="189"/>
      <c r="L225" s="61" t="e">
        <f>(K225+J225)/F225</f>
        <v>#DIV/0!</v>
      </c>
      <c r="M225" s="8">
        <f>K225+G225+J225</f>
        <v>0</v>
      </c>
      <c r="N225" s="8">
        <f>H225-K225-J225</f>
        <v>0</v>
      </c>
      <c r="O225" s="63" t="e">
        <f>M225/F225</f>
        <v>#DIV/0!</v>
      </c>
      <c r="Q225" s="8">
        <f>W225+AA225</f>
        <v>0</v>
      </c>
      <c r="R225" s="8">
        <f>X225+AB225</f>
        <v>0</v>
      </c>
      <c r="S225" s="65">
        <f>+N225+C225+Q225+R225</f>
        <v>0</v>
      </c>
      <c r="T225" s="66" t="e">
        <f t="shared" ref="T225:T227" si="317">+M225/(Q225+F225+R225)</f>
        <v>#DIV/0!</v>
      </c>
      <c r="V225" s="8"/>
      <c r="W225" s="8"/>
      <c r="X225" s="8"/>
      <c r="Y225" s="67"/>
      <c r="Z225" s="8"/>
      <c r="AA225" s="8"/>
      <c r="AB225" s="8"/>
    </row>
    <row r="226" spans="1:28" s="64" customFormat="1" ht="14.25" x14ac:dyDescent="0.2">
      <c r="A226" s="60" t="s">
        <v>32</v>
      </c>
      <c r="B226" s="69"/>
      <c r="C226" s="8"/>
      <c r="D226" s="8">
        <f t="shared" ref="D226:D227" si="318">V226+Z226</f>
        <v>0</v>
      </c>
      <c r="E226" s="167">
        <v>22829</v>
      </c>
      <c r="F226" s="8">
        <f t="shared" ref="F226:F227" si="319">D226+E226</f>
        <v>22829</v>
      </c>
      <c r="G226" s="268">
        <v>23638.09</v>
      </c>
      <c r="H226" s="167">
        <f>F226-G226</f>
        <v>-809.09000000000015</v>
      </c>
      <c r="I226" s="187">
        <f>G226/F226</f>
        <v>1.035441324630952</v>
      </c>
      <c r="J226" s="188"/>
      <c r="K226" s="189"/>
      <c r="L226" s="61">
        <f t="shared" ref="L226:L227" si="320">(K226+J226)/F226</f>
        <v>0</v>
      </c>
      <c r="M226" s="8">
        <f t="shared" ref="M226:M227" si="321">K226+G226+J226</f>
        <v>23638.09</v>
      </c>
      <c r="N226" s="8">
        <f t="shared" ref="N226:N227" si="322">H226-K226-J226</f>
        <v>-809.09000000000015</v>
      </c>
      <c r="O226" s="63">
        <f>M226/F226</f>
        <v>1.035441324630952</v>
      </c>
      <c r="Q226" s="8">
        <f t="shared" ref="Q226:Q227" si="323">W226+AA226</f>
        <v>0</v>
      </c>
      <c r="R226" s="8">
        <f t="shared" ref="R226:R227" si="324">X226+AB226</f>
        <v>0</v>
      </c>
      <c r="S226" s="65">
        <f t="shared" ref="S226:S227" si="325">+N226+C226+Q226+R226</f>
        <v>-809.09000000000015</v>
      </c>
      <c r="T226" s="66">
        <f t="shared" si="317"/>
        <v>1.035441324630952</v>
      </c>
      <c r="V226" s="8"/>
      <c r="W226" s="8"/>
      <c r="X226" s="8"/>
      <c r="Y226" s="67"/>
      <c r="Z226" s="8"/>
      <c r="AA226" s="8"/>
      <c r="AB226" s="8"/>
    </row>
    <row r="227" spans="1:28" s="64" customFormat="1" ht="12.75" hidden="1" x14ac:dyDescent="0.2">
      <c r="A227" s="60" t="s">
        <v>33</v>
      </c>
      <c r="B227" s="69"/>
      <c r="C227" s="8"/>
      <c r="D227" s="8">
        <f t="shared" si="318"/>
        <v>0</v>
      </c>
      <c r="E227" s="167"/>
      <c r="F227" s="8">
        <f t="shared" si="319"/>
        <v>0</v>
      </c>
      <c r="G227" s="167"/>
      <c r="H227" s="167">
        <f>F227-G227</f>
        <v>0</v>
      </c>
      <c r="I227" s="187" t="e">
        <f>G227/F227</f>
        <v>#DIV/0!</v>
      </c>
      <c r="J227" s="188"/>
      <c r="K227" s="189"/>
      <c r="L227" s="61" t="e">
        <f t="shared" si="320"/>
        <v>#DIV/0!</v>
      </c>
      <c r="M227" s="8">
        <f t="shared" si="321"/>
        <v>0</v>
      </c>
      <c r="N227" s="8">
        <f t="shared" si="322"/>
        <v>0</v>
      </c>
      <c r="O227" s="63" t="e">
        <f>M227/F227</f>
        <v>#DIV/0!</v>
      </c>
      <c r="Q227" s="8">
        <f t="shared" si="323"/>
        <v>0</v>
      </c>
      <c r="R227" s="8">
        <f t="shared" si="324"/>
        <v>0</v>
      </c>
      <c r="S227" s="65">
        <f t="shared" si="325"/>
        <v>0</v>
      </c>
      <c r="T227" s="66" t="e">
        <f t="shared" si="317"/>
        <v>#DIV/0!</v>
      </c>
      <c r="V227" s="8"/>
      <c r="W227" s="8"/>
      <c r="X227" s="8"/>
      <c r="Y227" s="67"/>
      <c r="Z227" s="8"/>
      <c r="AA227" s="8"/>
      <c r="AB227" s="8"/>
    </row>
    <row r="228" spans="1:28" x14ac:dyDescent="0.25">
      <c r="A228" s="68"/>
      <c r="B228" s="69"/>
      <c r="C228" s="6"/>
      <c r="D228" s="6"/>
      <c r="E228" s="165"/>
      <c r="F228" s="6"/>
      <c r="G228" s="167"/>
      <c r="H228" s="165"/>
      <c r="I228" s="183"/>
      <c r="J228" s="184"/>
      <c r="K228" s="185"/>
      <c r="L228" s="50"/>
      <c r="M228" s="6"/>
      <c r="N228" s="6"/>
      <c r="O228" s="52"/>
      <c r="Q228" s="6"/>
      <c r="R228" s="6"/>
      <c r="S228" s="51"/>
      <c r="T228" s="54"/>
      <c r="V228" s="6"/>
      <c r="W228" s="6"/>
      <c r="X228" s="6"/>
      <c r="Y228" s="51"/>
      <c r="Z228" s="6"/>
      <c r="AA228" s="6"/>
      <c r="AB228" s="6"/>
    </row>
    <row r="229" spans="1:28" s="24" customFormat="1" x14ac:dyDescent="0.25">
      <c r="A229" s="71" t="s">
        <v>114</v>
      </c>
      <c r="B229" s="49"/>
      <c r="C229" s="7">
        <f>SUM(C230:C232)</f>
        <v>0</v>
      </c>
      <c r="D229" s="7">
        <f>SUM(D230:D232)</f>
        <v>0</v>
      </c>
      <c r="E229" s="168">
        <f>SUM(E230:E232)</f>
        <v>22829</v>
      </c>
      <c r="F229" s="7">
        <f>D229+E229</f>
        <v>22829</v>
      </c>
      <c r="G229" s="165">
        <f>SUM(G230:G232)</f>
        <v>23638.09</v>
      </c>
      <c r="H229" s="168">
        <f>F229-G229</f>
        <v>-809.09000000000015</v>
      </c>
      <c r="I229" s="186">
        <f>G229/F229</f>
        <v>1.035441324630952</v>
      </c>
      <c r="J229" s="168">
        <f>SUM(J230:J232)</f>
        <v>0</v>
      </c>
      <c r="K229" s="168">
        <f>SUM(K230:K232)</f>
        <v>0</v>
      </c>
      <c r="L229" s="57">
        <f t="shared" ref="L229:L232" si="326">(K229+J229)/F229</f>
        <v>0</v>
      </c>
      <c r="M229" s="7">
        <f>K229+G229+J229</f>
        <v>23638.09</v>
      </c>
      <c r="N229" s="7">
        <f>H229-K229-J229</f>
        <v>-809.09000000000015</v>
      </c>
      <c r="O229" s="72">
        <f>M229/F229</f>
        <v>1.035441324630952</v>
      </c>
      <c r="Q229" s="7">
        <f>SUM(Q230:Q232)</f>
        <v>0</v>
      </c>
      <c r="R229" s="7">
        <f>SUM(R230:R232)</f>
        <v>0</v>
      </c>
      <c r="S229" s="59">
        <f>+N229+C229+Q229+R229</f>
        <v>-809.09000000000015</v>
      </c>
      <c r="T229" s="57">
        <f>+M229/(Q229+F229+R229)</f>
        <v>1.035441324630952</v>
      </c>
      <c r="V229" s="7">
        <f>SUM(V230:V232)</f>
        <v>0</v>
      </c>
      <c r="W229" s="7">
        <f>SUM(W230:W232)</f>
        <v>0</v>
      </c>
      <c r="X229" s="7">
        <f>SUM(X230:X232)</f>
        <v>0</v>
      </c>
      <c r="Y229" s="45"/>
      <c r="Z229" s="7">
        <f>SUM(Z230:Z232)</f>
        <v>0</v>
      </c>
      <c r="AA229" s="7">
        <f>SUM(AA230:AA232)</f>
        <v>0</v>
      </c>
      <c r="AB229" s="7">
        <f>SUM(AB230:AB232)</f>
        <v>0</v>
      </c>
    </row>
    <row r="230" spans="1:28" s="24" customFormat="1" hidden="1" x14ac:dyDescent="0.25">
      <c r="A230" s="48" t="s">
        <v>31</v>
      </c>
      <c r="B230" s="49"/>
      <c r="C230" s="7">
        <f>C225</f>
        <v>0</v>
      </c>
      <c r="D230" s="7">
        <f>D225</f>
        <v>0</v>
      </c>
      <c r="E230" s="168">
        <f>E225</f>
        <v>0</v>
      </c>
      <c r="F230" s="7">
        <f>D230+E230</f>
        <v>0</v>
      </c>
      <c r="G230" s="165">
        <f>G225</f>
        <v>0</v>
      </c>
      <c r="H230" s="168">
        <f>F230-G230</f>
        <v>0</v>
      </c>
      <c r="I230" s="186" t="e">
        <f>G230/F230</f>
        <v>#DIV/0!</v>
      </c>
      <c r="J230" s="168">
        <f t="shared" ref="J230:K232" si="327">J225</f>
        <v>0</v>
      </c>
      <c r="K230" s="168">
        <f t="shared" si="327"/>
        <v>0</v>
      </c>
      <c r="L230" s="57" t="e">
        <f t="shared" si="326"/>
        <v>#DIV/0!</v>
      </c>
      <c r="M230" s="7">
        <f>K230+G230+J230</f>
        <v>0</v>
      </c>
      <c r="N230" s="7">
        <f>H230-K230-J230</f>
        <v>0</v>
      </c>
      <c r="O230" s="72" t="e">
        <f>M230/F230</f>
        <v>#DIV/0!</v>
      </c>
      <c r="Q230" s="7">
        <f t="shared" ref="Q230:R232" si="328">Q225</f>
        <v>0</v>
      </c>
      <c r="R230" s="7">
        <f t="shared" si="328"/>
        <v>0</v>
      </c>
      <c r="S230" s="59">
        <f>+N230+C230+Q230+R230</f>
        <v>0</v>
      </c>
      <c r="T230" s="57" t="e">
        <f t="shared" ref="T230:T232" si="329">+M230/(Q230+F230+R230)</f>
        <v>#DIV/0!</v>
      </c>
      <c r="V230" s="7">
        <f>V225</f>
        <v>0</v>
      </c>
      <c r="W230" s="7">
        <f t="shared" ref="W230:X232" si="330">W225</f>
        <v>0</v>
      </c>
      <c r="X230" s="7">
        <f t="shared" si="330"/>
        <v>0</v>
      </c>
      <c r="Y230" s="45"/>
      <c r="Z230" s="7">
        <f>Z225</f>
        <v>0</v>
      </c>
      <c r="AA230" s="7">
        <f t="shared" ref="AA230:AB230" si="331">AA225</f>
        <v>0</v>
      </c>
      <c r="AB230" s="7">
        <f t="shared" si="331"/>
        <v>0</v>
      </c>
    </row>
    <row r="231" spans="1:28" s="24" customFormat="1" x14ac:dyDescent="0.25">
      <c r="A231" s="48" t="s">
        <v>32</v>
      </c>
      <c r="B231" s="49"/>
      <c r="C231" s="7">
        <f t="shared" ref="C231:E232" si="332">C226</f>
        <v>0</v>
      </c>
      <c r="D231" s="7">
        <f t="shared" si="332"/>
        <v>0</v>
      </c>
      <c r="E231" s="168">
        <f t="shared" si="332"/>
        <v>22829</v>
      </c>
      <c r="F231" s="7">
        <f>D231+E231</f>
        <v>22829</v>
      </c>
      <c r="G231" s="165">
        <f>G226</f>
        <v>23638.09</v>
      </c>
      <c r="H231" s="168">
        <f>F231-G231</f>
        <v>-809.09000000000015</v>
      </c>
      <c r="I231" s="186">
        <f>G231/F231</f>
        <v>1.035441324630952</v>
      </c>
      <c r="J231" s="168">
        <f t="shared" si="327"/>
        <v>0</v>
      </c>
      <c r="K231" s="168">
        <f t="shared" si="327"/>
        <v>0</v>
      </c>
      <c r="L231" s="57">
        <f t="shared" si="326"/>
        <v>0</v>
      </c>
      <c r="M231" s="7">
        <f t="shared" ref="M231:M232" si="333">K231+G231+J231</f>
        <v>23638.09</v>
      </c>
      <c r="N231" s="7">
        <f t="shared" ref="N231:N232" si="334">H231-K231-J231</f>
        <v>-809.09000000000015</v>
      </c>
      <c r="O231" s="72">
        <f>M231/F231</f>
        <v>1.035441324630952</v>
      </c>
      <c r="Q231" s="7">
        <f t="shared" si="328"/>
        <v>0</v>
      </c>
      <c r="R231" s="7">
        <f t="shared" si="328"/>
        <v>0</v>
      </c>
      <c r="S231" s="59">
        <f t="shared" ref="S231:S232" si="335">+N231+C231+Q231+R231</f>
        <v>-809.09000000000015</v>
      </c>
      <c r="T231" s="57">
        <f t="shared" si="329"/>
        <v>1.035441324630952</v>
      </c>
      <c r="V231" s="7">
        <f>V226</f>
        <v>0</v>
      </c>
      <c r="W231" s="7">
        <f t="shared" si="330"/>
        <v>0</v>
      </c>
      <c r="X231" s="7">
        <f t="shared" si="330"/>
        <v>0</v>
      </c>
      <c r="Y231" s="45"/>
      <c r="Z231" s="7">
        <f>Z226</f>
        <v>0</v>
      </c>
      <c r="AA231" s="7">
        <f t="shared" ref="AA231:AB231" si="336">AA226</f>
        <v>0</v>
      </c>
      <c r="AB231" s="7">
        <f t="shared" si="336"/>
        <v>0</v>
      </c>
    </row>
    <row r="232" spans="1:28" s="24" customFormat="1" hidden="1" x14ac:dyDescent="0.25">
      <c r="A232" s="48" t="s">
        <v>33</v>
      </c>
      <c r="B232" s="49"/>
      <c r="C232" s="7">
        <f t="shared" si="332"/>
        <v>0</v>
      </c>
      <c r="D232" s="7">
        <f t="shared" si="332"/>
        <v>0</v>
      </c>
      <c r="E232" s="168">
        <f t="shared" si="332"/>
        <v>0</v>
      </c>
      <c r="F232" s="7">
        <f>D232+E232</f>
        <v>0</v>
      </c>
      <c r="G232" s="165">
        <f>G227</f>
        <v>0</v>
      </c>
      <c r="H232" s="168">
        <f>F232-G232</f>
        <v>0</v>
      </c>
      <c r="I232" s="186" t="e">
        <f>G232/F232</f>
        <v>#DIV/0!</v>
      </c>
      <c r="J232" s="168">
        <f t="shared" si="327"/>
        <v>0</v>
      </c>
      <c r="K232" s="168">
        <f t="shared" si="327"/>
        <v>0</v>
      </c>
      <c r="L232" s="57" t="e">
        <f t="shared" si="326"/>
        <v>#DIV/0!</v>
      </c>
      <c r="M232" s="7">
        <f t="shared" si="333"/>
        <v>0</v>
      </c>
      <c r="N232" s="7">
        <f t="shared" si="334"/>
        <v>0</v>
      </c>
      <c r="O232" s="72" t="e">
        <f>M232/F232</f>
        <v>#DIV/0!</v>
      </c>
      <c r="Q232" s="7">
        <f t="shared" si="328"/>
        <v>0</v>
      </c>
      <c r="R232" s="7">
        <f t="shared" si="328"/>
        <v>0</v>
      </c>
      <c r="S232" s="59">
        <f t="shared" si="335"/>
        <v>0</v>
      </c>
      <c r="T232" s="57" t="e">
        <f t="shared" si="329"/>
        <v>#DIV/0!</v>
      </c>
      <c r="V232" s="7">
        <f>V227</f>
        <v>0</v>
      </c>
      <c r="W232" s="7">
        <f t="shared" si="330"/>
        <v>0</v>
      </c>
      <c r="X232" s="7">
        <f t="shared" si="330"/>
        <v>0</v>
      </c>
      <c r="Y232" s="45"/>
      <c r="Z232" s="7">
        <f>Z227</f>
        <v>0</v>
      </c>
      <c r="AA232" s="7">
        <f t="shared" ref="AA232:AB232" si="337">AA227</f>
        <v>0</v>
      </c>
      <c r="AB232" s="7">
        <f t="shared" si="337"/>
        <v>0</v>
      </c>
    </row>
    <row r="233" spans="1:28" x14ac:dyDescent="0.25">
      <c r="A233" s="68"/>
      <c r="B233" s="69"/>
      <c r="C233" s="6"/>
      <c r="D233" s="6"/>
      <c r="E233" s="165"/>
      <c r="F233" s="6"/>
      <c r="G233" s="165"/>
      <c r="H233" s="165"/>
      <c r="I233" s="183"/>
      <c r="J233" s="184"/>
      <c r="K233" s="185"/>
      <c r="L233" s="50"/>
      <c r="M233" s="6"/>
      <c r="N233" s="6"/>
      <c r="O233" s="52"/>
      <c r="Q233" s="6"/>
      <c r="R233" s="6"/>
      <c r="S233" s="51"/>
      <c r="T233" s="54"/>
      <c r="V233" s="6"/>
      <c r="W233" s="6"/>
      <c r="X233" s="6"/>
      <c r="Y233" s="51"/>
      <c r="Z233" s="6"/>
      <c r="AA233" s="6"/>
      <c r="AB233" s="6"/>
    </row>
    <row r="234" spans="1:28" ht="75" x14ac:dyDescent="0.25">
      <c r="A234" s="75" t="s">
        <v>115</v>
      </c>
      <c r="B234" s="69"/>
      <c r="C234" s="6"/>
      <c r="D234" s="6"/>
      <c r="E234" s="165"/>
      <c r="F234" s="6"/>
      <c r="G234" s="165"/>
      <c r="H234" s="165"/>
      <c r="I234" s="183"/>
      <c r="J234" s="184"/>
      <c r="K234" s="185"/>
      <c r="L234" s="50"/>
      <c r="M234" s="6"/>
      <c r="N234" s="6"/>
      <c r="O234" s="52"/>
      <c r="Q234" s="6"/>
      <c r="R234" s="6"/>
      <c r="S234" s="51"/>
      <c r="T234" s="54"/>
      <c r="V234" s="6"/>
      <c r="W234" s="6"/>
      <c r="X234" s="6"/>
      <c r="Y234" s="51"/>
      <c r="Z234" s="6"/>
      <c r="AA234" s="6"/>
      <c r="AB234" s="6"/>
    </row>
    <row r="235" spans="1:28" x14ac:dyDescent="0.25">
      <c r="A235" s="78"/>
      <c r="B235" s="69"/>
      <c r="C235" s="6"/>
      <c r="D235" s="6"/>
      <c r="E235" s="165"/>
      <c r="F235" s="6"/>
      <c r="G235" s="165"/>
      <c r="H235" s="165"/>
      <c r="I235" s="183"/>
      <c r="J235" s="184"/>
      <c r="K235" s="185"/>
      <c r="L235" s="50"/>
      <c r="M235" s="6"/>
      <c r="N235" s="6"/>
      <c r="O235" s="52"/>
      <c r="Q235" s="6"/>
      <c r="R235" s="6"/>
      <c r="S235" s="51"/>
      <c r="T235" s="54"/>
      <c r="V235" s="6"/>
      <c r="W235" s="6"/>
      <c r="X235" s="6"/>
      <c r="Y235" s="51"/>
      <c r="Z235" s="6"/>
      <c r="AA235" s="6"/>
      <c r="AB235" s="6"/>
    </row>
    <row r="236" spans="1:28" ht="51.75" customHeight="1" x14ac:dyDescent="0.25">
      <c r="A236" s="75" t="s">
        <v>116</v>
      </c>
      <c r="B236" s="49"/>
      <c r="C236" s="6"/>
      <c r="D236" s="6"/>
      <c r="E236" s="165"/>
      <c r="F236" s="6"/>
      <c r="G236" s="165"/>
      <c r="H236" s="165"/>
      <c r="I236" s="183"/>
      <c r="J236" s="184"/>
      <c r="K236" s="185"/>
      <c r="L236" s="50"/>
      <c r="M236" s="6"/>
      <c r="N236" s="6"/>
      <c r="O236" s="52"/>
      <c r="Q236" s="6"/>
      <c r="R236" s="6"/>
      <c r="S236" s="51"/>
      <c r="T236" s="54"/>
      <c r="V236" s="6"/>
      <c r="W236" s="6"/>
      <c r="X236" s="6"/>
      <c r="Y236" s="51"/>
      <c r="Z236" s="6"/>
      <c r="AA236" s="6"/>
      <c r="AB236" s="6"/>
    </row>
    <row r="237" spans="1:28" hidden="1" x14ac:dyDescent="0.25">
      <c r="A237" s="48"/>
      <c r="B237" s="49"/>
      <c r="C237" s="6"/>
      <c r="D237" s="6"/>
      <c r="E237" s="165"/>
      <c r="F237" s="51"/>
      <c r="G237" s="185"/>
      <c r="H237" s="185"/>
      <c r="I237" s="183"/>
      <c r="J237" s="184"/>
      <c r="K237" s="185"/>
      <c r="L237" s="50"/>
      <c r="M237" s="51"/>
      <c r="N237" s="51"/>
      <c r="O237" s="52"/>
      <c r="Q237" s="6"/>
      <c r="R237" s="6"/>
      <c r="S237" s="51"/>
      <c r="T237" s="54"/>
      <c r="V237" s="6"/>
      <c r="W237" s="6"/>
      <c r="X237" s="6"/>
      <c r="Y237" s="51"/>
      <c r="Z237" s="6"/>
      <c r="AA237" s="6"/>
      <c r="AB237" s="6"/>
    </row>
    <row r="238" spans="1:28" x14ac:dyDescent="0.25">
      <c r="A238" s="48"/>
      <c r="B238" s="49"/>
      <c r="C238" s="6"/>
      <c r="D238" s="6"/>
      <c r="E238" s="165"/>
      <c r="F238" s="51"/>
      <c r="G238" s="185"/>
      <c r="H238" s="185"/>
      <c r="I238" s="183"/>
      <c r="J238" s="184"/>
      <c r="K238" s="185"/>
      <c r="L238" s="50"/>
      <c r="M238" s="51"/>
      <c r="N238" s="51"/>
      <c r="O238" s="52"/>
      <c r="Q238" s="6"/>
      <c r="R238" s="6"/>
      <c r="S238" s="51"/>
      <c r="T238" s="54"/>
      <c r="V238" s="6"/>
      <c r="W238" s="6"/>
      <c r="X238" s="6"/>
      <c r="Y238" s="51"/>
      <c r="Z238" s="6"/>
      <c r="AA238" s="6"/>
      <c r="AB238" s="6"/>
    </row>
    <row r="239" spans="1:28" ht="30" x14ac:dyDescent="0.25">
      <c r="A239" s="55" t="s">
        <v>117</v>
      </c>
      <c r="B239" s="49" t="s">
        <v>118</v>
      </c>
      <c r="C239" s="7">
        <f>SUM(C240:C242)</f>
        <v>0</v>
      </c>
      <c r="D239" s="7">
        <f>SUM(D240:D242)</f>
        <v>3938518</v>
      </c>
      <c r="E239" s="168">
        <f>SUM(E240:E242)</f>
        <v>0</v>
      </c>
      <c r="F239" s="56">
        <f>D239+E239</f>
        <v>3938518</v>
      </c>
      <c r="G239" s="267">
        <f>SUM(G240:G242)</f>
        <v>2094569.28</v>
      </c>
      <c r="H239" s="166">
        <f>F239-G239</f>
        <v>1843948.72</v>
      </c>
      <c r="I239" s="186">
        <f>G239/F239</f>
        <v>0.53181660716035828</v>
      </c>
      <c r="J239" s="166">
        <f>SUM(J240:J242)</f>
        <v>0</v>
      </c>
      <c r="K239" s="166">
        <f>SUM(K240:K242)</f>
        <v>19048.5</v>
      </c>
      <c r="L239" s="57">
        <f>(K239+J239)/F239</f>
        <v>4.8364638678812686E-3</v>
      </c>
      <c r="M239" s="56">
        <f>K239+G239+J239</f>
        <v>2113617.7800000003</v>
      </c>
      <c r="N239" s="56">
        <f>H239-K239-J239</f>
        <v>1824900.22</v>
      </c>
      <c r="O239" s="57">
        <f>M239/F239</f>
        <v>0.53665307102823967</v>
      </c>
      <c r="P239" s="58"/>
      <c r="Q239" s="56">
        <f>SUM(Q240:Q242)</f>
        <v>3895270.4918032782</v>
      </c>
      <c r="R239" s="56">
        <f>SUM(R240:R242)</f>
        <v>3918774.2648684504</v>
      </c>
      <c r="S239" s="59">
        <f>+N239+C239+Q239+R239</f>
        <v>9638944.9766717292</v>
      </c>
      <c r="T239" s="57">
        <f>+M239/(Q239+F239+R239)</f>
        <v>0.17984313921660497</v>
      </c>
      <c r="V239" s="7">
        <f>SUM(V240:V242)</f>
        <v>0</v>
      </c>
      <c r="W239" s="7">
        <f>SUM(W240:W242)</f>
        <v>0</v>
      </c>
      <c r="X239" s="7">
        <f>SUM(X240:X242)</f>
        <v>0</v>
      </c>
      <c r="Y239" s="51"/>
      <c r="Z239" s="7">
        <f>SUM(Z240:Z242)</f>
        <v>0</v>
      </c>
      <c r="AA239" s="7">
        <f>SUM(AA240:AA242)</f>
        <v>0</v>
      </c>
      <c r="AB239" s="7">
        <f>SUM(AB240:AB242)</f>
        <v>0</v>
      </c>
    </row>
    <row r="240" spans="1:28" s="64" customFormat="1" ht="12.75" x14ac:dyDescent="0.2">
      <c r="A240" s="60" t="s">
        <v>31</v>
      </c>
      <c r="B240" s="69"/>
      <c r="C240" s="8"/>
      <c r="D240" s="8">
        <v>3607518</v>
      </c>
      <c r="E240" s="167"/>
      <c r="F240" s="8">
        <f>D240+E240</f>
        <v>3607518</v>
      </c>
      <c r="G240" s="167">
        <v>1998170.3900000001</v>
      </c>
      <c r="H240" s="167">
        <f>F240-G240</f>
        <v>1609347.6099999999</v>
      </c>
      <c r="I240" s="187">
        <f>G240/F240</f>
        <v>0.5538906223059733</v>
      </c>
      <c r="J240" s="188"/>
      <c r="K240" s="189"/>
      <c r="L240" s="61">
        <f>(K240+J240)/F240</f>
        <v>0</v>
      </c>
      <c r="M240" s="8">
        <f>K240+G240+J240</f>
        <v>1998170.3900000001</v>
      </c>
      <c r="N240" s="8">
        <f>H240-K240-J240</f>
        <v>1609347.6099999999</v>
      </c>
      <c r="O240" s="63">
        <f>M240/F240</f>
        <v>0.5538906223059733</v>
      </c>
      <c r="Q240" s="8">
        <v>3462569.2622950817</v>
      </c>
      <c r="R240" s="8">
        <v>3492653.253740143</v>
      </c>
      <c r="S240" s="65">
        <f>+N240+C240+Q240+R240</f>
        <v>8564570.1260352246</v>
      </c>
      <c r="T240" s="66">
        <f t="shared" ref="T240:T242" si="338">+M240/(Q240+F240+R240)</f>
        <v>0.18917158733252901</v>
      </c>
      <c r="V240" s="8"/>
      <c r="W240" s="8"/>
      <c r="X240" s="8"/>
      <c r="Y240" s="67"/>
      <c r="Z240" s="8"/>
      <c r="AA240" s="8"/>
      <c r="AB240" s="8"/>
    </row>
    <row r="241" spans="1:28" s="64" customFormat="1" ht="12.75" x14ac:dyDescent="0.2">
      <c r="A241" s="60" t="s">
        <v>32</v>
      </c>
      <c r="B241" s="69"/>
      <c r="C241" s="8"/>
      <c r="D241" s="8">
        <v>331000</v>
      </c>
      <c r="E241" s="167"/>
      <c r="F241" s="8">
        <f t="shared" ref="F241:F242" si="339">D241+E241</f>
        <v>331000</v>
      </c>
      <c r="G241" s="167">
        <v>96398.89</v>
      </c>
      <c r="H241" s="167">
        <f>F241-G241</f>
        <v>234601.11</v>
      </c>
      <c r="I241" s="187">
        <f>G241/F241</f>
        <v>0.2912353172205438</v>
      </c>
      <c r="J241" s="188"/>
      <c r="K241" s="189">
        <v>19048.5</v>
      </c>
      <c r="L241" s="61">
        <f t="shared" ref="L241:L242" si="340">(K241+J241)/F241</f>
        <v>5.754833836858006E-2</v>
      </c>
      <c r="M241" s="8">
        <f t="shared" ref="M241:M242" si="341">K241+G241+J241</f>
        <v>115447.39</v>
      </c>
      <c r="N241" s="8">
        <f t="shared" ref="N241:N242" si="342">H241-K241-J241</f>
        <v>215552.61</v>
      </c>
      <c r="O241" s="63">
        <f>M241/F241</f>
        <v>0.34878365558912389</v>
      </c>
      <c r="Q241" s="8">
        <v>432701.2295081967</v>
      </c>
      <c r="R241" s="8">
        <v>426121.0111283072</v>
      </c>
      <c r="S241" s="65">
        <f t="shared" ref="S241:S242" si="343">+N241+C241+Q241+R241</f>
        <v>1074374.8506365039</v>
      </c>
      <c r="T241" s="66">
        <f t="shared" si="338"/>
        <v>9.7029107422164682E-2</v>
      </c>
      <c r="V241" s="8"/>
      <c r="W241" s="8"/>
      <c r="X241" s="8"/>
      <c r="Y241" s="67"/>
      <c r="Z241" s="8"/>
      <c r="AA241" s="8"/>
      <c r="AB241" s="8"/>
    </row>
    <row r="242" spans="1:28" s="64" customFormat="1" ht="12.75" hidden="1" x14ac:dyDescent="0.2">
      <c r="A242" s="60" t="s">
        <v>33</v>
      </c>
      <c r="B242" s="69"/>
      <c r="C242" s="8"/>
      <c r="D242" s="8">
        <f t="shared" ref="D242" si="344">V242+Z242</f>
        <v>0</v>
      </c>
      <c r="E242" s="167"/>
      <c r="F242" s="8">
        <f t="shared" si="339"/>
        <v>0</v>
      </c>
      <c r="G242" s="167"/>
      <c r="H242" s="167">
        <f>F242-G242</f>
        <v>0</v>
      </c>
      <c r="I242" s="187" t="e">
        <f>G242/F242</f>
        <v>#DIV/0!</v>
      </c>
      <c r="J242" s="188"/>
      <c r="K242" s="189"/>
      <c r="L242" s="61" t="e">
        <f t="shared" si="340"/>
        <v>#DIV/0!</v>
      </c>
      <c r="M242" s="8">
        <f t="shared" si="341"/>
        <v>0</v>
      </c>
      <c r="N242" s="8">
        <f t="shared" si="342"/>
        <v>0</v>
      </c>
      <c r="O242" s="63" t="e">
        <f>M242/F242</f>
        <v>#DIV/0!</v>
      </c>
      <c r="Q242" s="8">
        <f t="shared" ref="Q242" si="345">W242+AA242</f>
        <v>0</v>
      </c>
      <c r="R242" s="8">
        <f t="shared" ref="R242" si="346">X242+AB242</f>
        <v>0</v>
      </c>
      <c r="S242" s="65">
        <f t="shared" si="343"/>
        <v>0</v>
      </c>
      <c r="T242" s="66" t="e">
        <f t="shared" si="338"/>
        <v>#DIV/0!</v>
      </c>
      <c r="V242" s="8"/>
      <c r="W242" s="8"/>
      <c r="X242" s="8"/>
      <c r="Y242" s="67"/>
      <c r="Z242" s="8"/>
      <c r="AA242" s="8"/>
      <c r="AB242" s="8"/>
    </row>
    <row r="243" spans="1:28" hidden="1" x14ac:dyDescent="0.25">
      <c r="A243" s="68"/>
      <c r="B243" s="69"/>
      <c r="C243" s="6"/>
      <c r="D243" s="6"/>
      <c r="E243" s="165"/>
      <c r="F243" s="51"/>
      <c r="G243" s="167"/>
      <c r="H243" s="185"/>
      <c r="I243" s="183"/>
      <c r="J243" s="184"/>
      <c r="K243" s="185"/>
      <c r="L243" s="50"/>
      <c r="M243" s="51"/>
      <c r="N243" s="51"/>
      <c r="O243" s="52"/>
      <c r="Q243" s="6"/>
      <c r="R243" s="6"/>
      <c r="S243" s="51"/>
      <c r="T243" s="54"/>
      <c r="V243" s="6"/>
      <c r="W243" s="6"/>
      <c r="X243" s="6"/>
      <c r="Y243" s="51"/>
      <c r="Z243" s="6"/>
      <c r="AA243" s="6"/>
      <c r="AB243" s="6"/>
    </row>
    <row r="244" spans="1:28" ht="30" hidden="1" x14ac:dyDescent="0.25">
      <c r="A244" s="55" t="s">
        <v>119</v>
      </c>
      <c r="B244" s="49" t="s">
        <v>120</v>
      </c>
      <c r="C244" s="7">
        <f>SUM(C245:C247)</f>
        <v>0</v>
      </c>
      <c r="D244" s="7">
        <f>SUM(D245:D247)</f>
        <v>0</v>
      </c>
      <c r="E244" s="168">
        <f>SUM(E245:E247)</f>
        <v>0</v>
      </c>
      <c r="F244" s="56">
        <f>D244+E244</f>
        <v>0</v>
      </c>
      <c r="G244" s="267">
        <f>SUM(G245:G247)</f>
        <v>0</v>
      </c>
      <c r="H244" s="166">
        <f>F244-G244</f>
        <v>0</v>
      </c>
      <c r="I244" s="186" t="e">
        <f>G244/F244</f>
        <v>#DIV/0!</v>
      </c>
      <c r="J244" s="166">
        <f>SUM(J245:J247)</f>
        <v>0</v>
      </c>
      <c r="K244" s="166">
        <f>SUM(K245:K247)</f>
        <v>0</v>
      </c>
      <c r="L244" s="57" t="e">
        <f>(K244+J244)/F244</f>
        <v>#DIV/0!</v>
      </c>
      <c r="M244" s="56">
        <f>K244+G244+J244</f>
        <v>0</v>
      </c>
      <c r="N244" s="56">
        <f>H244-K244-J244</f>
        <v>0</v>
      </c>
      <c r="O244" s="57" t="e">
        <f>M244/F244</f>
        <v>#DIV/0!</v>
      </c>
      <c r="P244" s="58"/>
      <c r="Q244" s="56">
        <f>SUM(Q245:Q247)</f>
        <v>0</v>
      </c>
      <c r="R244" s="56">
        <f>SUM(R245:R247)</f>
        <v>0</v>
      </c>
      <c r="S244" s="59">
        <f>+N244+C244+Q244+R244</f>
        <v>0</v>
      </c>
      <c r="T244" s="57" t="e">
        <f>+M244/(Q244+F244+R244)</f>
        <v>#DIV/0!</v>
      </c>
      <c r="V244" s="7">
        <f>SUM(V245:V247)</f>
        <v>0</v>
      </c>
      <c r="W244" s="7">
        <f>SUM(W245:W247)</f>
        <v>0</v>
      </c>
      <c r="X244" s="7">
        <f>SUM(X245:X247)</f>
        <v>0</v>
      </c>
      <c r="Y244" s="51"/>
      <c r="Z244" s="7">
        <f>SUM(Z245:Z247)</f>
        <v>0</v>
      </c>
      <c r="AA244" s="7">
        <f>SUM(AA245:AA247)</f>
        <v>0</v>
      </c>
      <c r="AB244" s="7">
        <f>SUM(AB245:AB247)</f>
        <v>0</v>
      </c>
    </row>
    <row r="245" spans="1:28" s="64" customFormat="1" ht="12.75" hidden="1" x14ac:dyDescent="0.2">
      <c r="A245" s="60" t="s">
        <v>31</v>
      </c>
      <c r="B245" s="69"/>
      <c r="C245" s="8"/>
      <c r="D245" s="8">
        <f>V245+Z245</f>
        <v>0</v>
      </c>
      <c r="E245" s="167"/>
      <c r="F245" s="8">
        <f>D245+E245</f>
        <v>0</v>
      </c>
      <c r="G245" s="167"/>
      <c r="H245" s="167">
        <f>F245-G245</f>
        <v>0</v>
      </c>
      <c r="I245" s="187" t="e">
        <f>G245/F245</f>
        <v>#DIV/0!</v>
      </c>
      <c r="J245" s="188"/>
      <c r="K245" s="189"/>
      <c r="L245" s="61" t="e">
        <f>(K245+J245)/F245</f>
        <v>#DIV/0!</v>
      </c>
      <c r="M245" s="8">
        <f>K245+G245+J245</f>
        <v>0</v>
      </c>
      <c r="N245" s="8">
        <f>H245-K245-J245</f>
        <v>0</v>
      </c>
      <c r="O245" s="63" t="e">
        <f>M245/F245</f>
        <v>#DIV/0!</v>
      </c>
      <c r="Q245" s="8">
        <f>W245+AA245</f>
        <v>0</v>
      </c>
      <c r="R245" s="8">
        <f>X245+AB245</f>
        <v>0</v>
      </c>
      <c r="S245" s="65">
        <f>+N245+C245+Q245+R245</f>
        <v>0</v>
      </c>
      <c r="T245" s="66" t="e">
        <f t="shared" ref="T245:T247" si="347">+M245/(Q245+F245+R245)</f>
        <v>#DIV/0!</v>
      </c>
      <c r="V245" s="8"/>
      <c r="W245" s="8"/>
      <c r="X245" s="8"/>
      <c r="Y245" s="67"/>
      <c r="Z245" s="8"/>
      <c r="AA245" s="8"/>
      <c r="AB245" s="8"/>
    </row>
    <row r="246" spans="1:28" s="64" customFormat="1" ht="12.75" hidden="1" x14ac:dyDescent="0.2">
      <c r="A246" s="60" t="s">
        <v>32</v>
      </c>
      <c r="B246" s="69"/>
      <c r="C246" s="8"/>
      <c r="D246" s="8">
        <f t="shared" ref="D246:D247" si="348">V246+Z246</f>
        <v>0</v>
      </c>
      <c r="E246" s="167"/>
      <c r="F246" s="8">
        <f t="shared" ref="F246:F247" si="349">D246+E246</f>
        <v>0</v>
      </c>
      <c r="G246" s="167"/>
      <c r="H246" s="167">
        <f>F246-G246</f>
        <v>0</v>
      </c>
      <c r="I246" s="187" t="e">
        <f>G246/F246</f>
        <v>#DIV/0!</v>
      </c>
      <c r="J246" s="188"/>
      <c r="K246" s="189"/>
      <c r="L246" s="61" t="e">
        <f t="shared" ref="L246:L247" si="350">(K246+J246)/F246</f>
        <v>#DIV/0!</v>
      </c>
      <c r="M246" s="8">
        <f t="shared" ref="M246:M247" si="351">K246+G246+J246</f>
        <v>0</v>
      </c>
      <c r="N246" s="8">
        <f t="shared" ref="N246:N247" si="352">H246-K246-J246</f>
        <v>0</v>
      </c>
      <c r="O246" s="63" t="e">
        <f>M246/F246</f>
        <v>#DIV/0!</v>
      </c>
      <c r="Q246" s="8">
        <f t="shared" ref="Q246:Q247" si="353">W246+AA246</f>
        <v>0</v>
      </c>
      <c r="R246" s="8">
        <f t="shared" ref="R246:R247" si="354">X246+AB246</f>
        <v>0</v>
      </c>
      <c r="S246" s="65">
        <f t="shared" ref="S246:S247" si="355">+N246+C246+Q246+R246</f>
        <v>0</v>
      </c>
      <c r="T246" s="66" t="e">
        <f t="shared" si="347"/>
        <v>#DIV/0!</v>
      </c>
      <c r="V246" s="8"/>
      <c r="W246" s="8"/>
      <c r="X246" s="8"/>
      <c r="Y246" s="67"/>
      <c r="Z246" s="8"/>
      <c r="AA246" s="8"/>
      <c r="AB246" s="8"/>
    </row>
    <row r="247" spans="1:28" s="64" customFormat="1" ht="12.75" hidden="1" x14ac:dyDescent="0.2">
      <c r="A247" s="60" t="s">
        <v>33</v>
      </c>
      <c r="B247" s="69"/>
      <c r="C247" s="8"/>
      <c r="D247" s="8">
        <f t="shared" si="348"/>
        <v>0</v>
      </c>
      <c r="E247" s="167"/>
      <c r="F247" s="8">
        <f t="shared" si="349"/>
        <v>0</v>
      </c>
      <c r="G247" s="167"/>
      <c r="H247" s="167">
        <f>F247-G247</f>
        <v>0</v>
      </c>
      <c r="I247" s="187" t="e">
        <f>G247/F247</f>
        <v>#DIV/0!</v>
      </c>
      <c r="J247" s="188"/>
      <c r="K247" s="189"/>
      <c r="L247" s="61" t="e">
        <f t="shared" si="350"/>
        <v>#DIV/0!</v>
      </c>
      <c r="M247" s="8">
        <f t="shared" si="351"/>
        <v>0</v>
      </c>
      <c r="N247" s="8">
        <f t="shared" si="352"/>
        <v>0</v>
      </c>
      <c r="O247" s="63" t="e">
        <f>M247/F247</f>
        <v>#DIV/0!</v>
      </c>
      <c r="Q247" s="8">
        <f t="shared" si="353"/>
        <v>0</v>
      </c>
      <c r="R247" s="8">
        <f t="shared" si="354"/>
        <v>0</v>
      </c>
      <c r="S247" s="65">
        <f t="shared" si="355"/>
        <v>0</v>
      </c>
      <c r="T247" s="66" t="e">
        <f t="shared" si="347"/>
        <v>#DIV/0!</v>
      </c>
      <c r="V247" s="8"/>
      <c r="W247" s="8"/>
      <c r="X247" s="8"/>
      <c r="Y247" s="67"/>
      <c r="Z247" s="8"/>
      <c r="AA247" s="8"/>
      <c r="AB247" s="8"/>
    </row>
    <row r="248" spans="1:28" x14ac:dyDescent="0.25">
      <c r="A248" s="68"/>
      <c r="B248" s="69"/>
      <c r="C248" s="6"/>
      <c r="D248" s="6"/>
      <c r="E248" s="165"/>
      <c r="F248" s="51"/>
      <c r="G248" s="167"/>
      <c r="H248" s="185"/>
      <c r="I248" s="183"/>
      <c r="J248" s="184"/>
      <c r="K248" s="185"/>
      <c r="L248" s="50"/>
      <c r="M248" s="51"/>
      <c r="N248" s="51"/>
      <c r="O248" s="52"/>
      <c r="Q248" s="6"/>
      <c r="R248" s="6"/>
      <c r="S248" s="51"/>
      <c r="T248" s="54"/>
      <c r="V248" s="6"/>
      <c r="W248" s="6"/>
      <c r="X248" s="6"/>
      <c r="Y248" s="51"/>
      <c r="Z248" s="6"/>
      <c r="AA248" s="6"/>
      <c r="AB248" s="6"/>
    </row>
    <row r="249" spans="1:28" s="24" customFormat="1" x14ac:dyDescent="0.25">
      <c r="A249" s="71" t="s">
        <v>121</v>
      </c>
      <c r="B249" s="49"/>
      <c r="C249" s="7">
        <f>SUM(C250:C252)</f>
        <v>0</v>
      </c>
      <c r="D249" s="7">
        <f>SUM(D250:D252)</f>
        <v>3938518</v>
      </c>
      <c r="E249" s="168">
        <f>SUM(E250:E252)</f>
        <v>0</v>
      </c>
      <c r="F249" s="56">
        <f>D249+E249</f>
        <v>3938518</v>
      </c>
      <c r="G249" s="267">
        <f>SUM(G250:G252)</f>
        <v>2094569.28</v>
      </c>
      <c r="H249" s="166">
        <f>F249-G249</f>
        <v>1843948.72</v>
      </c>
      <c r="I249" s="186">
        <f>G249/F249</f>
        <v>0.53181660716035828</v>
      </c>
      <c r="J249" s="166">
        <f>SUM(J250:J252)</f>
        <v>0</v>
      </c>
      <c r="K249" s="166">
        <f>SUM(K250:K252)</f>
        <v>19048.5</v>
      </c>
      <c r="L249" s="57">
        <f t="shared" ref="L249:L252" si="356">(K249+J249)/F249</f>
        <v>4.8364638678812686E-3</v>
      </c>
      <c r="M249" s="56">
        <f>K249+G249+J249</f>
        <v>2113617.7800000003</v>
      </c>
      <c r="N249" s="56">
        <f>H249-K249-J249</f>
        <v>1824900.22</v>
      </c>
      <c r="O249" s="57">
        <f>M249/F249</f>
        <v>0.53665307102823967</v>
      </c>
      <c r="P249" s="58"/>
      <c r="Q249" s="56">
        <f>SUM(Q250:Q252)</f>
        <v>3895270.4918032782</v>
      </c>
      <c r="R249" s="56">
        <f>SUM(R250:R252)</f>
        <v>3918774.2648684504</v>
      </c>
      <c r="S249" s="59">
        <f>+N249+C249+Q249+R249</f>
        <v>9638944.9766717292</v>
      </c>
      <c r="T249" s="57">
        <f>+M249/(Q249+F249+R249)</f>
        <v>0.17984313921660497</v>
      </c>
      <c r="V249" s="7">
        <f>SUM(V250:V252)</f>
        <v>0</v>
      </c>
      <c r="W249" s="7">
        <f>SUM(W250:W252)</f>
        <v>0</v>
      </c>
      <c r="X249" s="7">
        <f>SUM(X250:X252)</f>
        <v>0</v>
      </c>
      <c r="Y249" s="45"/>
      <c r="Z249" s="7">
        <f>SUM(Z250:Z252)</f>
        <v>0</v>
      </c>
      <c r="AA249" s="7">
        <f>SUM(AA250:AA252)</f>
        <v>0</v>
      </c>
      <c r="AB249" s="7">
        <f>SUM(AB250:AB252)</f>
        <v>0</v>
      </c>
    </row>
    <row r="250" spans="1:28" s="24" customFormat="1" x14ac:dyDescent="0.25">
      <c r="A250" s="48" t="s">
        <v>31</v>
      </c>
      <c r="B250" s="49"/>
      <c r="C250" s="7">
        <f>C240+C245</f>
        <v>0</v>
      </c>
      <c r="D250" s="7">
        <f>D240+D245</f>
        <v>3607518</v>
      </c>
      <c r="E250" s="168">
        <f>E240+E245</f>
        <v>0</v>
      </c>
      <c r="F250" s="7">
        <f>D250+E250</f>
        <v>3607518</v>
      </c>
      <c r="G250" s="165">
        <f>G240+G245</f>
        <v>1998170.3900000001</v>
      </c>
      <c r="H250" s="168">
        <f>F250-G250</f>
        <v>1609347.6099999999</v>
      </c>
      <c r="I250" s="183">
        <f>G250/F250</f>
        <v>0.5538906223059733</v>
      </c>
      <c r="J250" s="168">
        <f t="shared" ref="J250:K252" si="357">J240+J245</f>
        <v>0</v>
      </c>
      <c r="K250" s="168">
        <f t="shared" si="357"/>
        <v>0</v>
      </c>
      <c r="L250" s="57">
        <f t="shared" si="356"/>
        <v>0</v>
      </c>
      <c r="M250" s="7">
        <f>K250+G250+J250</f>
        <v>1998170.3900000001</v>
      </c>
      <c r="N250" s="7">
        <f>H250-K250-J250</f>
        <v>1609347.6099999999</v>
      </c>
      <c r="O250" s="57">
        <f>M250/F250</f>
        <v>0.5538906223059733</v>
      </c>
      <c r="Q250" s="7">
        <f t="shared" ref="Q250:R252" si="358">Q240+Q245</f>
        <v>3462569.2622950817</v>
      </c>
      <c r="R250" s="7">
        <f t="shared" si="358"/>
        <v>3492653.253740143</v>
      </c>
      <c r="S250" s="59">
        <f>+N250+C250+Q250+R250</f>
        <v>8564570.1260352246</v>
      </c>
      <c r="T250" s="57">
        <f t="shared" ref="T250:T252" si="359">+M250/(Q250+F250+R250)</f>
        <v>0.18917158733252901</v>
      </c>
      <c r="V250" s="7">
        <f>V240+V245</f>
        <v>0</v>
      </c>
      <c r="W250" s="7">
        <f t="shared" ref="W250:X252" si="360">W240+W245</f>
        <v>0</v>
      </c>
      <c r="X250" s="7">
        <f t="shared" si="360"/>
        <v>0</v>
      </c>
      <c r="Y250" s="45"/>
      <c r="Z250" s="7">
        <f>Z240+Z245</f>
        <v>0</v>
      </c>
      <c r="AA250" s="7">
        <f t="shared" ref="AA250:AB250" si="361">AA240+AA245</f>
        <v>0</v>
      </c>
      <c r="AB250" s="7">
        <f t="shared" si="361"/>
        <v>0</v>
      </c>
    </row>
    <row r="251" spans="1:28" s="24" customFormat="1" x14ac:dyDescent="0.25">
      <c r="A251" s="48" t="s">
        <v>32</v>
      </c>
      <c r="B251" s="49"/>
      <c r="C251" s="7">
        <f t="shared" ref="C251:E252" si="362">C241+C246</f>
        <v>0</v>
      </c>
      <c r="D251" s="7">
        <f t="shared" si="362"/>
        <v>331000</v>
      </c>
      <c r="E251" s="168">
        <f t="shared" si="362"/>
        <v>0</v>
      </c>
      <c r="F251" s="7">
        <f>D251+E251</f>
        <v>331000</v>
      </c>
      <c r="G251" s="165">
        <f>G241+G246</f>
        <v>96398.89</v>
      </c>
      <c r="H251" s="168">
        <f>F251-G251</f>
        <v>234601.11</v>
      </c>
      <c r="I251" s="183">
        <f>G251/F251</f>
        <v>0.2912353172205438</v>
      </c>
      <c r="J251" s="168">
        <f t="shared" si="357"/>
        <v>0</v>
      </c>
      <c r="K251" s="168">
        <f t="shared" si="357"/>
        <v>19048.5</v>
      </c>
      <c r="L251" s="57">
        <f t="shared" si="356"/>
        <v>5.754833836858006E-2</v>
      </c>
      <c r="M251" s="7">
        <f t="shared" ref="M251:M252" si="363">K251+G251+J251</f>
        <v>115447.39</v>
      </c>
      <c r="N251" s="7">
        <f t="shared" ref="N251:N252" si="364">H251-K251-J251</f>
        <v>215552.61</v>
      </c>
      <c r="O251" s="57">
        <f>M251/F251</f>
        <v>0.34878365558912389</v>
      </c>
      <c r="Q251" s="7">
        <f t="shared" si="358"/>
        <v>432701.2295081967</v>
      </c>
      <c r="R251" s="7">
        <f t="shared" si="358"/>
        <v>426121.0111283072</v>
      </c>
      <c r="S251" s="59">
        <f t="shared" ref="S251:S252" si="365">+N251+C251+Q251+R251</f>
        <v>1074374.8506365039</v>
      </c>
      <c r="T251" s="57">
        <f t="shared" si="359"/>
        <v>9.7029107422164682E-2</v>
      </c>
      <c r="V251" s="7">
        <f>V241+V246</f>
        <v>0</v>
      </c>
      <c r="W251" s="7">
        <f t="shared" si="360"/>
        <v>0</v>
      </c>
      <c r="X251" s="7">
        <f t="shared" si="360"/>
        <v>0</v>
      </c>
      <c r="Y251" s="45"/>
      <c r="Z251" s="7">
        <f>Z241+Z246</f>
        <v>0</v>
      </c>
      <c r="AA251" s="7">
        <f t="shared" ref="AA251:AB251" si="366">AA241+AA246</f>
        <v>0</v>
      </c>
      <c r="AB251" s="7">
        <f t="shared" si="366"/>
        <v>0</v>
      </c>
    </row>
    <row r="252" spans="1:28" s="24" customFormat="1" hidden="1" x14ac:dyDescent="0.25">
      <c r="A252" s="48" t="s">
        <v>33</v>
      </c>
      <c r="B252" s="49"/>
      <c r="C252" s="7">
        <f t="shared" si="362"/>
        <v>0</v>
      </c>
      <c r="D252" s="7">
        <f t="shared" si="362"/>
        <v>0</v>
      </c>
      <c r="E252" s="168">
        <f t="shared" si="362"/>
        <v>0</v>
      </c>
      <c r="F252" s="7">
        <f>D252+E252</f>
        <v>0</v>
      </c>
      <c r="G252" s="165">
        <f>G242+G247</f>
        <v>0</v>
      </c>
      <c r="H252" s="168">
        <f>F252-G252</f>
        <v>0</v>
      </c>
      <c r="I252" s="183" t="e">
        <f>G252/F252</f>
        <v>#DIV/0!</v>
      </c>
      <c r="J252" s="168">
        <f t="shared" si="357"/>
        <v>0</v>
      </c>
      <c r="K252" s="168">
        <f t="shared" si="357"/>
        <v>0</v>
      </c>
      <c r="L252" s="57" t="e">
        <f t="shared" si="356"/>
        <v>#DIV/0!</v>
      </c>
      <c r="M252" s="7">
        <f t="shared" si="363"/>
        <v>0</v>
      </c>
      <c r="N252" s="7">
        <f t="shared" si="364"/>
        <v>0</v>
      </c>
      <c r="O252" s="57" t="e">
        <f>M252/F252</f>
        <v>#DIV/0!</v>
      </c>
      <c r="Q252" s="7">
        <f t="shared" si="358"/>
        <v>0</v>
      </c>
      <c r="R252" s="7">
        <f t="shared" si="358"/>
        <v>0</v>
      </c>
      <c r="S252" s="59">
        <f t="shared" si="365"/>
        <v>0</v>
      </c>
      <c r="T252" s="57" t="e">
        <f t="shared" si="359"/>
        <v>#DIV/0!</v>
      </c>
      <c r="V252" s="7">
        <f>V242+V247</f>
        <v>0</v>
      </c>
      <c r="W252" s="7">
        <f t="shared" si="360"/>
        <v>0</v>
      </c>
      <c r="X252" s="7">
        <f t="shared" si="360"/>
        <v>0</v>
      </c>
      <c r="Y252" s="45"/>
      <c r="Z252" s="7">
        <f>Z242+Z247</f>
        <v>0</v>
      </c>
      <c r="AA252" s="7">
        <f t="shared" ref="AA252:AB252" si="367">AA242+AA247</f>
        <v>0</v>
      </c>
      <c r="AB252" s="7">
        <f t="shared" si="367"/>
        <v>0</v>
      </c>
    </row>
    <row r="253" spans="1:28" x14ac:dyDescent="0.25">
      <c r="A253" s="68"/>
      <c r="B253" s="69"/>
      <c r="C253" s="6"/>
      <c r="D253" s="6"/>
      <c r="E253" s="165"/>
      <c r="F253" s="51"/>
      <c r="G253" s="185"/>
      <c r="H253" s="185"/>
      <c r="I253" s="183"/>
      <c r="J253" s="184"/>
      <c r="K253" s="185"/>
      <c r="L253" s="50"/>
      <c r="M253" s="51"/>
      <c r="N253" s="51"/>
      <c r="O253" s="52"/>
      <c r="Q253" s="6"/>
      <c r="R253" s="6"/>
      <c r="S253" s="51"/>
      <c r="T253" s="54"/>
      <c r="V253" s="6"/>
      <c r="W253" s="6"/>
      <c r="X253" s="6"/>
      <c r="Y253" s="51"/>
      <c r="Z253" s="6"/>
      <c r="AA253" s="6"/>
      <c r="AB253" s="6"/>
    </row>
    <row r="254" spans="1:28" hidden="1" x14ac:dyDescent="0.25">
      <c r="A254" s="68"/>
      <c r="B254" s="69"/>
      <c r="C254" s="6"/>
      <c r="D254" s="6"/>
      <c r="E254" s="165"/>
      <c r="F254" s="51"/>
      <c r="G254" s="185"/>
      <c r="H254" s="185"/>
      <c r="I254" s="183"/>
      <c r="J254" s="184"/>
      <c r="K254" s="185"/>
      <c r="L254" s="50"/>
      <c r="M254" s="51"/>
      <c r="N254" s="51"/>
      <c r="O254" s="52"/>
      <c r="Q254" s="6"/>
      <c r="R254" s="6"/>
      <c r="S254" s="51"/>
      <c r="T254" s="54"/>
      <c r="V254" s="6"/>
      <c r="W254" s="6"/>
      <c r="X254" s="6"/>
      <c r="Y254" s="51"/>
      <c r="Z254" s="6"/>
      <c r="AA254" s="6"/>
      <c r="AB254" s="6"/>
    </row>
    <row r="255" spans="1:28" s="24" customFormat="1" x14ac:dyDescent="0.25">
      <c r="A255" s="71" t="s">
        <v>122</v>
      </c>
      <c r="B255" s="49"/>
      <c r="C255" s="7">
        <f>SUM(C256:C259)</f>
        <v>0</v>
      </c>
      <c r="D255" s="7">
        <f>SUM(D256:D259)</f>
        <v>299533290.75999999</v>
      </c>
      <c r="E255" s="168">
        <f>SUM(E256:E259)</f>
        <v>14971211.09</v>
      </c>
      <c r="F255" s="7">
        <f>D255+E255</f>
        <v>314504501.84999996</v>
      </c>
      <c r="G255" s="165">
        <f>SUM(G256:G259)</f>
        <v>36856505.669999994</v>
      </c>
      <c r="H255" s="168">
        <f>F255-G255</f>
        <v>277647996.17999995</v>
      </c>
      <c r="I255" s="186">
        <f>G255/F255</f>
        <v>0.11718911956172369</v>
      </c>
      <c r="J255" s="168">
        <f>SUM(J256:J259)</f>
        <v>471840.5</v>
      </c>
      <c r="K255" s="168">
        <f>SUM(K256:K259)</f>
        <v>16972574.98</v>
      </c>
      <c r="L255" s="57">
        <f t="shared" ref="L255:L265" si="368">(K255+J255)/F255</f>
        <v>5.5466345878635324E-2</v>
      </c>
      <c r="M255" s="7">
        <f>K255+G255+J255</f>
        <v>54300921.149999991</v>
      </c>
      <c r="N255" s="7">
        <f>H255-K255-J255</f>
        <v>260203580.69999996</v>
      </c>
      <c r="O255" s="57">
        <f>M255/F255</f>
        <v>0.17265546544035901</v>
      </c>
      <c r="Q255" s="7">
        <f>SUM(Q256:Q259)</f>
        <v>10253388.114754099</v>
      </c>
      <c r="R255" s="7">
        <f>SUM(R256:R259)</f>
        <v>11873674.40489351</v>
      </c>
      <c r="S255" s="59">
        <f>+N255+C255+Q255+R255</f>
        <v>282330643.21964759</v>
      </c>
      <c r="T255" s="57">
        <f>+M255/(Q255+F255+R255)</f>
        <v>0.16130668332210632</v>
      </c>
      <c r="V255" s="7">
        <f>SUM(V256:V259)</f>
        <v>0</v>
      </c>
      <c r="W255" s="7">
        <f>SUM(W256:W259)</f>
        <v>0</v>
      </c>
      <c r="X255" s="7">
        <f>SUM(X256:X259)</f>
        <v>0</v>
      </c>
      <c r="Y255" s="45"/>
      <c r="Z255" s="7">
        <f>SUM(Z256:Z259)</f>
        <v>0</v>
      </c>
      <c r="AA255" s="7">
        <f>SUM(AA256:AA259)</f>
        <v>0</v>
      </c>
      <c r="AB255" s="7">
        <f>SUM(AB256:AB259)</f>
        <v>0</v>
      </c>
    </row>
    <row r="256" spans="1:28" s="24" customFormat="1" x14ac:dyDescent="0.25">
      <c r="A256" s="48" t="s">
        <v>31</v>
      </c>
      <c r="B256" s="49"/>
      <c r="C256" s="7">
        <f t="shared" ref="C256:E257" si="369">C250+C230+C215+C170+C78</f>
        <v>0</v>
      </c>
      <c r="D256" s="7">
        <f t="shared" si="369"/>
        <v>5655591.1899999995</v>
      </c>
      <c r="E256" s="168">
        <f t="shared" si="369"/>
        <v>8348954.6900000004</v>
      </c>
      <c r="F256" s="7">
        <f>D256+E256</f>
        <v>14004545.879999999</v>
      </c>
      <c r="G256" s="165">
        <f>G250+G230+G215+G170+G78</f>
        <v>2404911.71</v>
      </c>
      <c r="H256" s="168">
        <f>F256-G256</f>
        <v>11599634.169999998</v>
      </c>
      <c r="I256" s="186">
        <f>G256/F256</f>
        <v>0.17172364820729197</v>
      </c>
      <c r="J256" s="168">
        <f>J250+J230+J215+J170+J78</f>
        <v>0</v>
      </c>
      <c r="K256" s="168">
        <f>K250+K230+K215+K170+K78</f>
        <v>0</v>
      </c>
      <c r="L256" s="57">
        <f t="shared" si="368"/>
        <v>0</v>
      </c>
      <c r="M256" s="7">
        <f>K256+G256+J256</f>
        <v>2404911.71</v>
      </c>
      <c r="N256" s="7">
        <f>H256-K256-J256</f>
        <v>11599634.169999998</v>
      </c>
      <c r="O256" s="57">
        <f>M256/F256</f>
        <v>0.17172364820729197</v>
      </c>
      <c r="Q256" s="7">
        <f>Q250+Q230+Q215+Q170+Q78</f>
        <v>5428433.6065573767</v>
      </c>
      <c r="R256" s="7">
        <f>R250+R230+R215+R170+R78</f>
        <v>5463583.1675141873</v>
      </c>
      <c r="S256" s="59">
        <f>+N256+C256+Q256+R256</f>
        <v>22491650.944071561</v>
      </c>
      <c r="T256" s="57">
        <f t="shared" ref="T256:T259" si="370">+M256/(Q256+F256+R256)</f>
        <v>9.6596134310400594E-2</v>
      </c>
      <c r="V256" s="7">
        <f t="shared" ref="V256:X257" si="371">V250+V230+V215+V170+V78</f>
        <v>0</v>
      </c>
      <c r="W256" s="7">
        <f t="shared" si="371"/>
        <v>0</v>
      </c>
      <c r="X256" s="7">
        <f t="shared" si="371"/>
        <v>0</v>
      </c>
      <c r="Y256" s="45"/>
      <c r="Z256" s="7">
        <f t="shared" ref="Z256:AB256" si="372">Z250+Z230+Z215+Z170+Z78</f>
        <v>0</v>
      </c>
      <c r="AA256" s="7">
        <f t="shared" si="372"/>
        <v>0</v>
      </c>
      <c r="AB256" s="7">
        <f t="shared" si="372"/>
        <v>0</v>
      </c>
    </row>
    <row r="257" spans="1:28" s="24" customFormat="1" x14ac:dyDescent="0.25">
      <c r="A257" s="48" t="s">
        <v>32</v>
      </c>
      <c r="B257" s="49"/>
      <c r="C257" s="7">
        <f t="shared" si="369"/>
        <v>0</v>
      </c>
      <c r="D257" s="7">
        <f t="shared" si="369"/>
        <v>293877699.56999999</v>
      </c>
      <c r="E257" s="168">
        <f t="shared" si="369"/>
        <v>6622256.4000000004</v>
      </c>
      <c r="F257" s="7">
        <f>D257+E257</f>
        <v>300499955.96999997</v>
      </c>
      <c r="G257" s="165">
        <f>G251+G231+G216+G171+G79</f>
        <v>34451593.959999993</v>
      </c>
      <c r="H257" s="168">
        <f>F257-G257</f>
        <v>266048362.00999999</v>
      </c>
      <c r="I257" s="186">
        <f>G257/F257</f>
        <v>0.11464758405302204</v>
      </c>
      <c r="J257" s="168">
        <f>J251+J231+J216+J171+J79</f>
        <v>471840.5</v>
      </c>
      <c r="K257" s="168">
        <f>K251+K231+K216+K171+K79</f>
        <v>16972574.98</v>
      </c>
      <c r="L257" s="57">
        <f t="shared" si="368"/>
        <v>5.8051307940096809E-2</v>
      </c>
      <c r="M257" s="7">
        <f t="shared" ref="M257:M259" si="373">K257+G257+J257</f>
        <v>51896009.439999998</v>
      </c>
      <c r="N257" s="7">
        <f t="shared" ref="N257:N259" si="374">H257-K257-J257</f>
        <v>248603946.53</v>
      </c>
      <c r="O257" s="57">
        <f>M257/F257</f>
        <v>0.17269889199311886</v>
      </c>
      <c r="Q257" s="7">
        <f>Q251+Q231+Q216+Q171+Q79</f>
        <v>4824954.5081967218</v>
      </c>
      <c r="R257" s="7">
        <f>R251+R231+R216+R171+R79</f>
        <v>6410091.2373793218</v>
      </c>
      <c r="S257" s="59">
        <f t="shared" ref="S257:S259" si="375">+N257+C257+Q257+R257</f>
        <v>259838992.27557603</v>
      </c>
      <c r="T257" s="57">
        <f t="shared" si="370"/>
        <v>0.16647475950534876</v>
      </c>
      <c r="V257" s="7">
        <f t="shared" si="371"/>
        <v>0</v>
      </c>
      <c r="W257" s="7">
        <f t="shared" si="371"/>
        <v>0</v>
      </c>
      <c r="X257" s="7">
        <f t="shared" si="371"/>
        <v>0</v>
      </c>
      <c r="Y257" s="45"/>
      <c r="Z257" s="7">
        <f t="shared" ref="Z257:AB257" si="376">Z251+Z231+Z216+Z171+Z79</f>
        <v>0</v>
      </c>
      <c r="AA257" s="7">
        <f t="shared" si="376"/>
        <v>0</v>
      </c>
      <c r="AB257" s="7">
        <f t="shared" si="376"/>
        <v>0</v>
      </c>
    </row>
    <row r="258" spans="1:28" s="24" customFormat="1" hidden="1" x14ac:dyDescent="0.25">
      <c r="A258" s="48" t="s">
        <v>54</v>
      </c>
      <c r="B258" s="49"/>
      <c r="C258" s="7">
        <f>+C172++C80</f>
        <v>0</v>
      </c>
      <c r="D258" s="7">
        <f>+D172++D80</f>
        <v>0</v>
      </c>
      <c r="E258" s="168">
        <f>+E172++E80</f>
        <v>0</v>
      </c>
      <c r="F258" s="7">
        <f>D258+E258</f>
        <v>0</v>
      </c>
      <c r="G258" s="165">
        <f>+G172++G80</f>
        <v>0</v>
      </c>
      <c r="H258" s="168">
        <f>F258-G258</f>
        <v>0</v>
      </c>
      <c r="I258" s="186" t="e">
        <f>G258/F258</f>
        <v>#DIV/0!</v>
      </c>
      <c r="J258" s="168">
        <f>+J172++J80</f>
        <v>0</v>
      </c>
      <c r="K258" s="168">
        <f>+K172++K80</f>
        <v>0</v>
      </c>
      <c r="L258" s="57" t="e">
        <f t="shared" si="368"/>
        <v>#DIV/0!</v>
      </c>
      <c r="M258" s="7">
        <f t="shared" si="373"/>
        <v>0</v>
      </c>
      <c r="N258" s="7">
        <f t="shared" si="374"/>
        <v>0</v>
      </c>
      <c r="O258" s="57" t="e">
        <f>M258/F258</f>
        <v>#DIV/0!</v>
      </c>
      <c r="Q258" s="7">
        <f>+Q172++Q80</f>
        <v>0</v>
      </c>
      <c r="R258" s="7">
        <f>+R172++R80</f>
        <v>0</v>
      </c>
      <c r="S258" s="59">
        <f t="shared" si="375"/>
        <v>0</v>
      </c>
      <c r="T258" s="57" t="e">
        <f t="shared" si="370"/>
        <v>#DIV/0!</v>
      </c>
      <c r="V258" s="7">
        <f>+V172++V80</f>
        <v>0</v>
      </c>
      <c r="W258" s="7">
        <f>+W172++W80</f>
        <v>0</v>
      </c>
      <c r="X258" s="7">
        <f>+X172++X80</f>
        <v>0</v>
      </c>
      <c r="Y258" s="45"/>
      <c r="Z258" s="7">
        <f>+Z172++Z80</f>
        <v>0</v>
      </c>
      <c r="AA258" s="7">
        <f>+AA172++AA80</f>
        <v>0</v>
      </c>
      <c r="AB258" s="7">
        <f>+AB172++AB80</f>
        <v>0</v>
      </c>
    </row>
    <row r="259" spans="1:28" s="24" customFormat="1" hidden="1" x14ac:dyDescent="0.25">
      <c r="A259" s="48" t="s">
        <v>33</v>
      </c>
      <c r="B259" s="49"/>
      <c r="C259" s="7">
        <f>C252+C232+C217+C173+C81</f>
        <v>0</v>
      </c>
      <c r="D259" s="7">
        <f>D252+D232+D217+D173+D81</f>
        <v>0</v>
      </c>
      <c r="E259" s="168">
        <f>E252+E232+E217+E173+E81</f>
        <v>0</v>
      </c>
      <c r="F259" s="7">
        <f>D259+E259</f>
        <v>0</v>
      </c>
      <c r="G259" s="165">
        <f>G252+G232+G217+G173+G81</f>
        <v>0</v>
      </c>
      <c r="H259" s="168">
        <f>F259-G259</f>
        <v>0</v>
      </c>
      <c r="I259" s="186" t="e">
        <f>G259/F259</f>
        <v>#DIV/0!</v>
      </c>
      <c r="J259" s="168">
        <f>J252+J232+J217+J173+J81</f>
        <v>0</v>
      </c>
      <c r="K259" s="168">
        <f>K252+K232+K217+K173+K81</f>
        <v>0</v>
      </c>
      <c r="L259" s="57" t="e">
        <f t="shared" si="368"/>
        <v>#DIV/0!</v>
      </c>
      <c r="M259" s="7">
        <f t="shared" si="373"/>
        <v>0</v>
      </c>
      <c r="N259" s="7">
        <f t="shared" si="374"/>
        <v>0</v>
      </c>
      <c r="O259" s="57" t="e">
        <f>M259/F259</f>
        <v>#DIV/0!</v>
      </c>
      <c r="Q259" s="7">
        <f>Q252+Q232+Q217+Q173+Q81</f>
        <v>0</v>
      </c>
      <c r="R259" s="7">
        <f>R252+R232+R217+R173+R81</f>
        <v>0</v>
      </c>
      <c r="S259" s="59">
        <f t="shared" si="375"/>
        <v>0</v>
      </c>
      <c r="T259" s="57" t="e">
        <f t="shared" si="370"/>
        <v>#DIV/0!</v>
      </c>
      <c r="V259" s="7">
        <f>V252+V232+V217+V173+V81</f>
        <v>0</v>
      </c>
      <c r="W259" s="7">
        <f>W252+W232+W217+W173+W81</f>
        <v>0</v>
      </c>
      <c r="X259" s="7">
        <f>X252+X232+X217+X173+X81</f>
        <v>0</v>
      </c>
      <c r="Y259" s="45"/>
      <c r="Z259" s="7">
        <f>Z252+Z232+Z217+Z173+Z81</f>
        <v>0</v>
      </c>
      <c r="AA259" s="7">
        <f>AA252+AA232+AA217+AA173+AA81</f>
        <v>0</v>
      </c>
      <c r="AB259" s="7">
        <f>AB252+AB232+AB217+AB173+AB81</f>
        <v>0</v>
      </c>
    </row>
    <row r="260" spans="1:28" x14ac:dyDescent="0.25">
      <c r="A260" s="68"/>
      <c r="B260" s="69"/>
      <c r="C260" s="6"/>
      <c r="D260" s="6"/>
      <c r="E260" s="165"/>
      <c r="F260" s="51"/>
      <c r="G260" s="185"/>
      <c r="H260" s="185"/>
      <c r="I260" s="183"/>
      <c r="J260" s="184"/>
      <c r="K260" s="185"/>
      <c r="L260" s="50"/>
      <c r="M260" s="51"/>
      <c r="N260" s="51"/>
      <c r="O260" s="52"/>
      <c r="Q260" s="6"/>
      <c r="R260" s="6"/>
      <c r="S260" s="51"/>
      <c r="T260" s="54"/>
      <c r="V260" s="6"/>
      <c r="W260" s="6"/>
      <c r="X260" s="6"/>
      <c r="Y260" s="51"/>
      <c r="Z260" s="6"/>
      <c r="AA260" s="6"/>
      <c r="AB260" s="6"/>
    </row>
    <row r="261" spans="1:28" s="24" customFormat="1" x14ac:dyDescent="0.25">
      <c r="A261" s="71" t="s">
        <v>123</v>
      </c>
      <c r="B261" s="49"/>
      <c r="C261" s="7">
        <f>SUM(C262:C265)</f>
        <v>0</v>
      </c>
      <c r="D261" s="7">
        <f>SUM(D262:D265)</f>
        <v>300306000</v>
      </c>
      <c r="E261" s="168">
        <f>SUM(E262:E265)</f>
        <v>15007929.09</v>
      </c>
      <c r="F261" s="7">
        <f>D261+E261</f>
        <v>315313929.08999997</v>
      </c>
      <c r="G261" s="165">
        <f>SUM(G262:G265)</f>
        <v>37422302.119999997</v>
      </c>
      <c r="H261" s="168">
        <f>F261-G261</f>
        <v>277891626.96999997</v>
      </c>
      <c r="I261" s="186">
        <f>G261/F261</f>
        <v>0.11868267991839511</v>
      </c>
      <c r="J261" s="168">
        <f>SUM(J262:J265)</f>
        <v>471840.5</v>
      </c>
      <c r="K261" s="168">
        <f>SUM(K262:K265)</f>
        <v>16998144.580000002</v>
      </c>
      <c r="L261" s="57">
        <f t="shared" si="368"/>
        <v>5.5405053403186473E-2</v>
      </c>
      <c r="M261" s="7">
        <f>K261+G261+J261</f>
        <v>54892287.200000003</v>
      </c>
      <c r="N261" s="7">
        <f>H261-K261-J261</f>
        <v>260421641.88999996</v>
      </c>
      <c r="O261" s="72">
        <f>M261/F261</f>
        <v>0.17408773332158159</v>
      </c>
      <c r="Q261" s="7">
        <f>SUM(Q262:Q265)</f>
        <v>11705000</v>
      </c>
      <c r="R261" s="7">
        <f>SUM(R262:R265)</f>
        <v>13052000.000000002</v>
      </c>
      <c r="S261" s="59">
        <f>+N261+C261+Q261+R261</f>
        <v>285178641.88999999</v>
      </c>
      <c r="T261" s="57">
        <f>+M261/(Q261+F261+R261)</f>
        <v>0.161414230104546</v>
      </c>
      <c r="V261" s="7">
        <f>SUM(V262:V265)</f>
        <v>0</v>
      </c>
      <c r="W261" s="7">
        <f>SUM(W262:W265)</f>
        <v>0</v>
      </c>
      <c r="X261" s="7">
        <f>SUM(X262:X265)</f>
        <v>0</v>
      </c>
      <c r="Y261" s="45"/>
      <c r="Z261" s="7">
        <f>SUM(Z262:Z265)</f>
        <v>0</v>
      </c>
      <c r="AA261" s="7">
        <f>SUM(AA262:AA265)</f>
        <v>0</v>
      </c>
      <c r="AB261" s="7">
        <f>SUM(AB262:AB265)</f>
        <v>0</v>
      </c>
    </row>
    <row r="262" spans="1:28" s="24" customFormat="1" x14ac:dyDescent="0.25">
      <c r="A262" s="48" t="s">
        <v>31</v>
      </c>
      <c r="B262" s="49"/>
      <c r="C262" s="7">
        <f t="shared" ref="C262:E263" si="377">+C23+C57+C256</f>
        <v>0</v>
      </c>
      <c r="D262" s="7">
        <f t="shared" si="377"/>
        <v>5929488.1299999999</v>
      </c>
      <c r="E262" s="168">
        <f t="shared" si="377"/>
        <v>8348954.6900000004</v>
      </c>
      <c r="F262" s="7">
        <f>D262+E262</f>
        <v>14278442.82</v>
      </c>
      <c r="G262" s="165">
        <f>+G23+G57+G256</f>
        <v>2419911.71</v>
      </c>
      <c r="H262" s="168">
        <f>F262-G262</f>
        <v>11858531.109999999</v>
      </c>
      <c r="I262" s="186">
        <f>G262/F262</f>
        <v>0.16948008550416985</v>
      </c>
      <c r="J262" s="168">
        <f>+J23+J57+J256</f>
        <v>0</v>
      </c>
      <c r="K262" s="168">
        <f>+K23+K57+K256</f>
        <v>0</v>
      </c>
      <c r="L262" s="57">
        <f t="shared" si="368"/>
        <v>0</v>
      </c>
      <c r="M262" s="7">
        <f>K262+G262+J262</f>
        <v>2419911.71</v>
      </c>
      <c r="N262" s="7">
        <f>H262-K262-J262</f>
        <v>11858531.109999999</v>
      </c>
      <c r="O262" s="72">
        <f>M262/F262</f>
        <v>0.16948008550416985</v>
      </c>
      <c r="Q262" s="7">
        <f>+Q23+Q57+Q256</f>
        <v>5691316.3934426224</v>
      </c>
      <c r="R262" s="7">
        <f>+R23+R57+R256</f>
        <v>5727143.3414400481</v>
      </c>
      <c r="S262" s="59">
        <f>+N262+C262+Q262+R262</f>
        <v>23276990.844882671</v>
      </c>
      <c r="T262" s="57">
        <f t="shared" ref="T262:T265" si="378">+M262/(Q262+F262+R262)</f>
        <v>9.4171338542909031E-2</v>
      </c>
      <c r="V262" s="7">
        <f t="shared" ref="V262:X263" si="379">+V23+V57+V256</f>
        <v>0</v>
      </c>
      <c r="W262" s="7">
        <f t="shared" si="379"/>
        <v>0</v>
      </c>
      <c r="X262" s="7">
        <f t="shared" si="379"/>
        <v>0</v>
      </c>
      <c r="Y262" s="45"/>
      <c r="Z262" s="7">
        <f t="shared" ref="Z262:AB262" si="380">+Z23+Z57+Z256</f>
        <v>0</v>
      </c>
      <c r="AA262" s="7">
        <f t="shared" si="380"/>
        <v>0</v>
      </c>
      <c r="AB262" s="7">
        <f t="shared" si="380"/>
        <v>0</v>
      </c>
    </row>
    <row r="263" spans="1:28" s="24" customFormat="1" x14ac:dyDescent="0.25">
      <c r="A263" s="48" t="s">
        <v>32</v>
      </c>
      <c r="B263" s="49"/>
      <c r="C263" s="7">
        <f t="shared" si="377"/>
        <v>0</v>
      </c>
      <c r="D263" s="7">
        <f t="shared" si="377"/>
        <v>294376511.87</v>
      </c>
      <c r="E263" s="168">
        <f t="shared" si="377"/>
        <v>6658974.4000000004</v>
      </c>
      <c r="F263" s="7">
        <f>D263+E263</f>
        <v>301035486.26999998</v>
      </c>
      <c r="G263" s="165">
        <f>+G24+G58+G257</f>
        <v>35002390.409999996</v>
      </c>
      <c r="H263" s="168">
        <f>F263-G263</f>
        <v>266033095.85999998</v>
      </c>
      <c r="I263" s="186">
        <f>G263/F263</f>
        <v>0.11627330333609309</v>
      </c>
      <c r="J263" s="168">
        <f>+J24+J58+J257</f>
        <v>471840.5</v>
      </c>
      <c r="K263" s="168">
        <f>+K24+K58+K257</f>
        <v>16998144.580000002</v>
      </c>
      <c r="L263" s="57">
        <f t="shared" si="368"/>
        <v>5.8032975767950162E-2</v>
      </c>
      <c r="M263" s="7">
        <f t="shared" ref="M263:M265" si="381">K263+G263+J263</f>
        <v>52472375.489999995</v>
      </c>
      <c r="N263" s="7">
        <f t="shared" ref="N263:N265" si="382">H263-K263-J263</f>
        <v>248563110.77999997</v>
      </c>
      <c r="O263" s="72">
        <f>M263/F263</f>
        <v>0.17430627910404325</v>
      </c>
      <c r="Q263" s="7">
        <f>+Q24+Q58+Q257</f>
        <v>6013683.6065573776</v>
      </c>
      <c r="R263" s="7">
        <f>+R24+R58+R257</f>
        <v>7324856.6585599538</v>
      </c>
      <c r="S263" s="59">
        <f t="shared" ref="S263:S265" si="383">+N263+C263+Q263+R263</f>
        <v>261901651.04511729</v>
      </c>
      <c r="T263" s="57">
        <f t="shared" si="378"/>
        <v>0.16691065756394013</v>
      </c>
      <c r="V263" s="7">
        <f t="shared" si="379"/>
        <v>0</v>
      </c>
      <c r="W263" s="7">
        <f t="shared" si="379"/>
        <v>0</v>
      </c>
      <c r="X263" s="7">
        <f t="shared" si="379"/>
        <v>0</v>
      </c>
      <c r="Y263" s="45"/>
      <c r="Z263" s="7">
        <f t="shared" ref="Z263:AB263" si="384">+Z24+Z58+Z257</f>
        <v>0</v>
      </c>
      <c r="AA263" s="7">
        <f t="shared" si="384"/>
        <v>0</v>
      </c>
      <c r="AB263" s="7">
        <f t="shared" si="384"/>
        <v>0</v>
      </c>
    </row>
    <row r="264" spans="1:28" s="24" customFormat="1" hidden="1" x14ac:dyDescent="0.25">
      <c r="A264" s="48" t="s">
        <v>54</v>
      </c>
      <c r="B264" s="49"/>
      <c r="C264" s="7">
        <f>+C258</f>
        <v>0</v>
      </c>
      <c r="D264" s="7">
        <f>+D258</f>
        <v>0</v>
      </c>
      <c r="E264" s="168">
        <f>+E258</f>
        <v>0</v>
      </c>
      <c r="F264" s="7">
        <f>D264+E264</f>
        <v>0</v>
      </c>
      <c r="G264" s="165">
        <f>+G258</f>
        <v>0</v>
      </c>
      <c r="H264" s="168">
        <f>F264-G264</f>
        <v>0</v>
      </c>
      <c r="I264" s="186" t="e">
        <f>G264/F264</f>
        <v>#DIV/0!</v>
      </c>
      <c r="J264" s="168">
        <f>+J258</f>
        <v>0</v>
      </c>
      <c r="K264" s="168">
        <f>+K258</f>
        <v>0</v>
      </c>
      <c r="L264" s="57" t="e">
        <f t="shared" si="368"/>
        <v>#DIV/0!</v>
      </c>
      <c r="M264" s="7">
        <f t="shared" si="381"/>
        <v>0</v>
      </c>
      <c r="N264" s="7">
        <f t="shared" si="382"/>
        <v>0</v>
      </c>
      <c r="O264" s="72" t="e">
        <f>M264/F264</f>
        <v>#DIV/0!</v>
      </c>
      <c r="Q264" s="7">
        <f>+Q258</f>
        <v>0</v>
      </c>
      <c r="R264" s="7">
        <f>+R258</f>
        <v>0</v>
      </c>
      <c r="S264" s="59">
        <f t="shared" si="383"/>
        <v>0</v>
      </c>
      <c r="T264" s="57" t="e">
        <f t="shared" si="378"/>
        <v>#DIV/0!</v>
      </c>
      <c r="V264" s="7">
        <f>+V258</f>
        <v>0</v>
      </c>
      <c r="W264" s="7">
        <f>+W258</f>
        <v>0</v>
      </c>
      <c r="X264" s="7">
        <f>+X258</f>
        <v>0</v>
      </c>
      <c r="Y264" s="45"/>
      <c r="Z264" s="7">
        <f>+Z258</f>
        <v>0</v>
      </c>
      <c r="AA264" s="7">
        <f>+AA258</f>
        <v>0</v>
      </c>
      <c r="AB264" s="7">
        <f>+AB258</f>
        <v>0</v>
      </c>
    </row>
    <row r="265" spans="1:28" s="24" customFormat="1" hidden="1" x14ac:dyDescent="0.25">
      <c r="A265" s="48" t="s">
        <v>33</v>
      </c>
      <c r="B265" s="49"/>
      <c r="C265" s="7">
        <f>+C25+C59+C259</f>
        <v>0</v>
      </c>
      <c r="D265" s="7">
        <f>+D25+D59+D259</f>
        <v>0</v>
      </c>
      <c r="E265" s="168">
        <f>+E25+E59+E259</f>
        <v>0</v>
      </c>
      <c r="F265" s="7">
        <f>D265+E265</f>
        <v>0</v>
      </c>
      <c r="G265" s="165">
        <f>+G25+G59+G259</f>
        <v>0</v>
      </c>
      <c r="H265" s="168">
        <f>F265-G265</f>
        <v>0</v>
      </c>
      <c r="I265" s="186" t="e">
        <f>G265/F265</f>
        <v>#DIV/0!</v>
      </c>
      <c r="J265" s="168">
        <f>+J25+J59+J259</f>
        <v>0</v>
      </c>
      <c r="K265" s="168">
        <f>+K25+K59+K259</f>
        <v>0</v>
      </c>
      <c r="L265" s="57" t="e">
        <f t="shared" si="368"/>
        <v>#DIV/0!</v>
      </c>
      <c r="M265" s="7">
        <f t="shared" si="381"/>
        <v>0</v>
      </c>
      <c r="N265" s="7">
        <f t="shared" si="382"/>
        <v>0</v>
      </c>
      <c r="O265" s="72" t="e">
        <f>M265/F265</f>
        <v>#DIV/0!</v>
      </c>
      <c r="Q265" s="7">
        <f>+Q25+Q59+Q259</f>
        <v>0</v>
      </c>
      <c r="R265" s="7">
        <f>+R25+R59+R259</f>
        <v>0</v>
      </c>
      <c r="S265" s="59">
        <f t="shared" si="383"/>
        <v>0</v>
      </c>
      <c r="T265" s="57" t="e">
        <f t="shared" si="378"/>
        <v>#DIV/0!</v>
      </c>
      <c r="V265" s="7">
        <f>+V25+V59+V259</f>
        <v>0</v>
      </c>
      <c r="W265" s="7">
        <f>+W25+W59+W259</f>
        <v>0</v>
      </c>
      <c r="X265" s="7">
        <f>+X25+X59+X259</f>
        <v>0</v>
      </c>
      <c r="Y265" s="45"/>
      <c r="Z265" s="7">
        <f>+Z25+Z59+Z259</f>
        <v>0</v>
      </c>
      <c r="AA265" s="7">
        <f>+AA25+AA59+AA259</f>
        <v>0</v>
      </c>
      <c r="AB265" s="7">
        <f>+AB25+AB59+AB259</f>
        <v>0</v>
      </c>
    </row>
    <row r="266" spans="1:28" hidden="1" x14ac:dyDescent="0.25">
      <c r="A266" s="68"/>
      <c r="B266" s="69"/>
      <c r="C266" s="6"/>
      <c r="D266" s="6"/>
      <c r="E266" s="165"/>
      <c r="F266" s="51"/>
      <c r="G266" s="185"/>
      <c r="H266" s="185"/>
      <c r="I266" s="183"/>
      <c r="J266" s="184"/>
      <c r="K266" s="185"/>
      <c r="L266" s="50"/>
      <c r="M266" s="51"/>
      <c r="N266" s="51"/>
      <c r="O266" s="52"/>
      <c r="Q266" s="6"/>
      <c r="R266" s="6"/>
      <c r="S266" s="51"/>
      <c r="T266" s="54"/>
      <c r="V266" s="6"/>
      <c r="W266" s="6"/>
      <c r="X266" s="6"/>
      <c r="Y266" s="51"/>
      <c r="Z266" s="6"/>
      <c r="AA266" s="6"/>
      <c r="AB266" s="6"/>
    </row>
    <row r="267" spans="1:28" hidden="1" x14ac:dyDescent="0.25">
      <c r="A267" s="48" t="s">
        <v>124</v>
      </c>
      <c r="B267" s="69"/>
      <c r="C267" s="6"/>
      <c r="D267" s="6"/>
      <c r="E267" s="165"/>
      <c r="F267" s="51"/>
      <c r="G267" s="185"/>
      <c r="H267" s="185"/>
      <c r="I267" s="183"/>
      <c r="J267" s="184"/>
      <c r="K267" s="185"/>
      <c r="L267" s="50"/>
      <c r="M267" s="51"/>
      <c r="N267" s="51"/>
      <c r="O267" s="52"/>
      <c r="Q267" s="6"/>
      <c r="R267" s="6"/>
      <c r="S267" s="51"/>
      <c r="T267" s="54"/>
      <c r="V267" s="12"/>
      <c r="W267" s="12"/>
      <c r="X267" s="12"/>
      <c r="Y267" s="51"/>
      <c r="Z267" s="12"/>
      <c r="AA267" s="12"/>
      <c r="AB267" s="12"/>
    </row>
    <row r="268" spans="1:28" hidden="1" x14ac:dyDescent="0.25">
      <c r="A268" s="73" t="s">
        <v>125</v>
      </c>
      <c r="B268" s="69"/>
      <c r="C268" s="6"/>
      <c r="D268" s="6">
        <f>V268+Z268</f>
        <v>0</v>
      </c>
      <c r="E268" s="165"/>
      <c r="F268" s="7">
        <f>D268+E268</f>
        <v>0</v>
      </c>
      <c r="G268" s="185"/>
      <c r="H268" s="168">
        <f>F268-G268</f>
        <v>0</v>
      </c>
      <c r="I268" s="186" t="e">
        <f t="shared" ref="I268:I271" si="385">G268/F268</f>
        <v>#DIV/0!</v>
      </c>
      <c r="J268" s="191"/>
      <c r="K268" s="185"/>
      <c r="L268" s="57" t="e">
        <f t="shared" ref="L268:L271" si="386">(K268+J268)/F268</f>
        <v>#DIV/0!</v>
      </c>
      <c r="M268" s="7">
        <f>K268+G268+J268</f>
        <v>0</v>
      </c>
      <c r="N268" s="7">
        <f>H268-K268-J268</f>
        <v>0</v>
      </c>
      <c r="O268" s="57" t="e">
        <f>M268/F268</f>
        <v>#DIV/0!</v>
      </c>
      <c r="Q268" s="6">
        <f>W268+AA268</f>
        <v>0</v>
      </c>
      <c r="R268" s="6">
        <f>X268+AB268</f>
        <v>0</v>
      </c>
      <c r="S268" s="59">
        <f>+N268+C268+Q268+R268</f>
        <v>0</v>
      </c>
      <c r="T268" s="57" t="e">
        <f>+M268/(Q268+F268+R268)</f>
        <v>#DIV/0!</v>
      </c>
      <c r="V268" s="6"/>
      <c r="W268" s="6"/>
      <c r="X268" s="6"/>
      <c r="Y268" s="51"/>
      <c r="Z268" s="6"/>
      <c r="AA268" s="6"/>
      <c r="AB268" s="6"/>
    </row>
    <row r="269" spans="1:28" hidden="1" x14ac:dyDescent="0.25">
      <c r="A269" s="73" t="s">
        <v>126</v>
      </c>
      <c r="B269" s="69"/>
      <c r="C269" s="6"/>
      <c r="D269" s="6">
        <f t="shared" ref="D269:D271" si="387">V269+Z269</f>
        <v>0</v>
      </c>
      <c r="E269" s="165"/>
      <c r="F269" s="7">
        <f>D269+E269</f>
        <v>0</v>
      </c>
      <c r="G269" s="185"/>
      <c r="H269" s="168">
        <f t="shared" ref="H269:H271" si="388">F269-G269</f>
        <v>0</v>
      </c>
      <c r="I269" s="186" t="e">
        <f t="shared" si="385"/>
        <v>#DIV/0!</v>
      </c>
      <c r="J269" s="191"/>
      <c r="K269" s="185"/>
      <c r="L269" s="57" t="e">
        <f t="shared" si="386"/>
        <v>#DIV/0!</v>
      </c>
      <c r="M269" s="7">
        <f t="shared" ref="M269:M271" si="389">K269+G269+J269</f>
        <v>0</v>
      </c>
      <c r="N269" s="7">
        <f t="shared" ref="N269:N271" si="390">H269-K269-J269</f>
        <v>0</v>
      </c>
      <c r="O269" s="57" t="e">
        <f>M269/F269</f>
        <v>#DIV/0!</v>
      </c>
      <c r="Q269" s="6">
        <f t="shared" ref="Q269:Q271" si="391">W269+AA269</f>
        <v>0</v>
      </c>
      <c r="R269" s="6">
        <f t="shared" ref="R269:R271" si="392">X269+AB269</f>
        <v>0</v>
      </c>
      <c r="S269" s="59">
        <f>+N269+C269+Q269+R269</f>
        <v>0</v>
      </c>
      <c r="T269" s="57" t="e">
        <f>+M269/(Q269+F269+R269)</f>
        <v>#DIV/0!</v>
      </c>
      <c r="V269" s="6"/>
      <c r="W269" s="6"/>
      <c r="X269" s="6"/>
      <c r="Y269" s="51"/>
      <c r="Z269" s="6"/>
      <c r="AA269" s="6"/>
      <c r="AB269" s="6"/>
    </row>
    <row r="270" spans="1:28" ht="30" hidden="1" x14ac:dyDescent="0.25">
      <c r="A270" s="73" t="s">
        <v>127</v>
      </c>
      <c r="B270" s="69"/>
      <c r="C270" s="6"/>
      <c r="D270" s="6">
        <f t="shared" si="387"/>
        <v>0</v>
      </c>
      <c r="E270" s="165"/>
      <c r="F270" s="7">
        <f>D270+E270</f>
        <v>0</v>
      </c>
      <c r="G270" s="185"/>
      <c r="H270" s="168">
        <f t="shared" si="388"/>
        <v>0</v>
      </c>
      <c r="I270" s="186" t="e">
        <f t="shared" si="385"/>
        <v>#DIV/0!</v>
      </c>
      <c r="J270" s="191"/>
      <c r="K270" s="185"/>
      <c r="L270" s="57" t="e">
        <f t="shared" si="386"/>
        <v>#DIV/0!</v>
      </c>
      <c r="M270" s="7">
        <f t="shared" si="389"/>
        <v>0</v>
      </c>
      <c r="N270" s="7">
        <f t="shared" si="390"/>
        <v>0</v>
      </c>
      <c r="O270" s="57" t="e">
        <f>M270/F270</f>
        <v>#DIV/0!</v>
      </c>
      <c r="Q270" s="6">
        <f t="shared" si="391"/>
        <v>0</v>
      </c>
      <c r="R270" s="6">
        <f t="shared" si="392"/>
        <v>0</v>
      </c>
      <c r="S270" s="59">
        <f>+N270+C270+Q270+R270</f>
        <v>0</v>
      </c>
      <c r="T270" s="57" t="e">
        <f>+M270/(Q270+F270+R270)</f>
        <v>#DIV/0!</v>
      </c>
      <c r="V270" s="12"/>
      <c r="W270" s="12"/>
      <c r="X270" s="12"/>
      <c r="Y270" s="51"/>
      <c r="Z270" s="12"/>
      <c r="AA270" s="12"/>
      <c r="AB270" s="12"/>
    </row>
    <row r="271" spans="1:28" hidden="1" x14ac:dyDescent="0.25">
      <c r="A271" s="73" t="s">
        <v>132</v>
      </c>
      <c r="B271" s="69"/>
      <c r="C271" s="6"/>
      <c r="D271" s="6">
        <f t="shared" si="387"/>
        <v>0</v>
      </c>
      <c r="E271" s="165"/>
      <c r="F271" s="7">
        <f>D271+E271</f>
        <v>0</v>
      </c>
      <c r="G271" s="165"/>
      <c r="H271" s="168">
        <f t="shared" si="388"/>
        <v>0</v>
      </c>
      <c r="I271" s="186" t="e">
        <f t="shared" si="385"/>
        <v>#DIV/0!</v>
      </c>
      <c r="J271" s="191"/>
      <c r="K271" s="169"/>
      <c r="L271" s="57" t="e">
        <f t="shared" si="386"/>
        <v>#DIV/0!</v>
      </c>
      <c r="M271" s="7">
        <f t="shared" si="389"/>
        <v>0</v>
      </c>
      <c r="N271" s="7">
        <f t="shared" si="390"/>
        <v>0</v>
      </c>
      <c r="O271" s="57" t="e">
        <f>M271/F271</f>
        <v>#DIV/0!</v>
      </c>
      <c r="Q271" s="6">
        <f t="shared" si="391"/>
        <v>0</v>
      </c>
      <c r="R271" s="6">
        <f t="shared" si="392"/>
        <v>0</v>
      </c>
      <c r="S271" s="59">
        <f>+N271+C271+Q271+R271</f>
        <v>0</v>
      </c>
      <c r="T271" s="57" t="e">
        <f>+M271/(Q271+F271+R271)</f>
        <v>#DIV/0!</v>
      </c>
      <c r="V271" s="6"/>
      <c r="W271" s="6"/>
      <c r="X271" s="6"/>
      <c r="Y271" s="51"/>
      <c r="Z271" s="6"/>
      <c r="AA271" s="6"/>
      <c r="AB271" s="6"/>
    </row>
    <row r="272" spans="1:28" hidden="1" x14ac:dyDescent="0.25">
      <c r="A272" s="73"/>
      <c r="B272" s="69"/>
      <c r="C272" s="6"/>
      <c r="D272" s="6"/>
      <c r="E272" s="165"/>
      <c r="F272" s="7"/>
      <c r="G272" s="165"/>
      <c r="H272" s="168"/>
      <c r="I272" s="186"/>
      <c r="J272" s="191"/>
      <c r="K272" s="165"/>
      <c r="L272" s="57"/>
      <c r="M272" s="7"/>
      <c r="N272" s="7"/>
      <c r="O272" s="57"/>
      <c r="Q272" s="6"/>
      <c r="R272" s="6"/>
      <c r="S272" s="59"/>
      <c r="T272" s="57"/>
      <c r="V272" s="6"/>
      <c r="W272" s="6"/>
      <c r="X272" s="6"/>
      <c r="Y272" s="51"/>
      <c r="Z272" s="6"/>
      <c r="AA272" s="6"/>
      <c r="AB272" s="6"/>
    </row>
    <row r="273" spans="1:28" hidden="1" x14ac:dyDescent="0.25">
      <c r="A273" s="73"/>
      <c r="B273" s="69"/>
      <c r="C273" s="6"/>
      <c r="D273" s="6"/>
      <c r="E273" s="165"/>
      <c r="F273" s="7"/>
      <c r="G273" s="165"/>
      <c r="H273" s="168"/>
      <c r="I273" s="186"/>
      <c r="J273" s="191"/>
      <c r="K273" s="169"/>
      <c r="L273" s="57"/>
      <c r="M273" s="7"/>
      <c r="N273" s="7"/>
      <c r="O273" s="57"/>
      <c r="Q273" s="6"/>
      <c r="R273" s="6"/>
      <c r="S273" s="59"/>
      <c r="T273" s="57"/>
      <c r="V273" s="6"/>
      <c r="W273" s="6"/>
      <c r="X273" s="6"/>
      <c r="Y273" s="51"/>
      <c r="Z273" s="6"/>
      <c r="AA273" s="6"/>
      <c r="AB273" s="6"/>
    </row>
    <row r="274" spans="1:28" hidden="1" x14ac:dyDescent="0.25">
      <c r="A274" s="73"/>
      <c r="B274" s="69"/>
      <c r="C274" s="6"/>
      <c r="D274" s="6"/>
      <c r="E274" s="165"/>
      <c r="F274" s="7"/>
      <c r="G274" s="165"/>
      <c r="H274" s="168"/>
      <c r="I274" s="186"/>
      <c r="J274" s="191"/>
      <c r="K274" s="169"/>
      <c r="L274" s="57"/>
      <c r="M274" s="7"/>
      <c r="N274" s="7"/>
      <c r="O274" s="57"/>
      <c r="Q274" s="6"/>
      <c r="R274" s="6"/>
      <c r="S274" s="59"/>
      <c r="T274" s="57"/>
      <c r="V274" s="6"/>
      <c r="W274" s="6"/>
      <c r="X274" s="6"/>
      <c r="Y274" s="51"/>
      <c r="Z274" s="6"/>
      <c r="AA274" s="6"/>
      <c r="AB274" s="6"/>
    </row>
    <row r="275" spans="1:28" hidden="1" x14ac:dyDescent="0.25">
      <c r="A275" s="73"/>
      <c r="B275" s="69"/>
      <c r="C275" s="6"/>
      <c r="D275" s="6"/>
      <c r="E275" s="165"/>
      <c r="F275" s="7"/>
      <c r="G275" s="165"/>
      <c r="H275" s="168"/>
      <c r="I275" s="186"/>
      <c r="J275" s="191"/>
      <c r="K275" s="169"/>
      <c r="L275" s="57"/>
      <c r="M275" s="7"/>
      <c r="N275" s="7"/>
      <c r="O275" s="57"/>
      <c r="Q275" s="6"/>
      <c r="R275" s="6"/>
      <c r="S275" s="59"/>
      <c r="T275" s="57"/>
      <c r="V275" s="6"/>
      <c r="W275" s="6"/>
      <c r="X275" s="6"/>
      <c r="Y275" s="51"/>
      <c r="Z275" s="6"/>
      <c r="AA275" s="6"/>
      <c r="AB275" s="6"/>
    </row>
    <row r="276" spans="1:28" hidden="1" x14ac:dyDescent="0.25">
      <c r="A276" s="73"/>
      <c r="B276" s="69"/>
      <c r="C276" s="6"/>
      <c r="D276" s="6"/>
      <c r="E276" s="165"/>
      <c r="F276" s="7"/>
      <c r="G276" s="165"/>
      <c r="H276" s="168"/>
      <c r="I276" s="186"/>
      <c r="J276" s="191"/>
      <c r="K276" s="169"/>
      <c r="L276" s="57"/>
      <c r="M276" s="7"/>
      <c r="N276" s="7"/>
      <c r="O276" s="57"/>
      <c r="Q276" s="6"/>
      <c r="R276" s="6"/>
      <c r="S276" s="59"/>
      <c r="T276" s="57"/>
      <c r="V276" s="6"/>
      <c r="W276" s="6"/>
      <c r="X276" s="6"/>
      <c r="Y276" s="51"/>
      <c r="Z276" s="6"/>
      <c r="AA276" s="6"/>
      <c r="AB276" s="6"/>
    </row>
    <row r="277" spans="1:28" hidden="1" x14ac:dyDescent="0.25">
      <c r="A277" s="73"/>
      <c r="B277" s="69"/>
      <c r="C277" s="6"/>
      <c r="D277" s="6"/>
      <c r="E277" s="165"/>
      <c r="F277" s="7"/>
      <c r="G277" s="165"/>
      <c r="H277" s="168"/>
      <c r="I277" s="186"/>
      <c r="J277" s="191"/>
      <c r="K277" s="185"/>
      <c r="L277" s="57"/>
      <c r="M277" s="7"/>
      <c r="N277" s="7"/>
      <c r="O277" s="57"/>
      <c r="Q277" s="6"/>
      <c r="R277" s="6"/>
      <c r="S277" s="59"/>
      <c r="T277" s="57"/>
      <c r="V277" s="6"/>
      <c r="W277" s="6"/>
      <c r="X277" s="6"/>
      <c r="Y277" s="51"/>
      <c r="Z277" s="6"/>
      <c r="AA277" s="6"/>
      <c r="AB277" s="6"/>
    </row>
    <row r="278" spans="1:28" hidden="1" x14ac:dyDescent="0.25">
      <c r="A278" s="73"/>
      <c r="B278" s="69"/>
      <c r="C278" s="6"/>
      <c r="D278" s="6"/>
      <c r="E278" s="165"/>
      <c r="F278" s="7"/>
      <c r="G278" s="185"/>
      <c r="H278" s="168"/>
      <c r="I278" s="186"/>
      <c r="J278" s="191"/>
      <c r="K278" s="165"/>
      <c r="L278" s="57"/>
      <c r="M278" s="7"/>
      <c r="N278" s="7"/>
      <c r="O278" s="57"/>
      <c r="Q278" s="6"/>
      <c r="R278" s="6"/>
      <c r="S278" s="59"/>
      <c r="T278" s="57"/>
      <c r="V278" s="6"/>
      <c r="W278" s="6"/>
      <c r="X278" s="6"/>
      <c r="Y278" s="51"/>
      <c r="Z278" s="6"/>
      <c r="AA278" s="6"/>
      <c r="AB278" s="6"/>
    </row>
    <row r="279" spans="1:28" hidden="1" x14ac:dyDescent="0.25">
      <c r="A279" s="73"/>
      <c r="B279" s="69"/>
      <c r="C279" s="6"/>
      <c r="D279" s="6"/>
      <c r="E279" s="165"/>
      <c r="F279" s="7"/>
      <c r="G279" s="185"/>
      <c r="H279" s="168"/>
      <c r="I279" s="186"/>
      <c r="J279" s="191"/>
      <c r="K279" s="165"/>
      <c r="L279" s="57"/>
      <c r="M279" s="7"/>
      <c r="N279" s="7"/>
      <c r="O279" s="57"/>
      <c r="Q279" s="6"/>
      <c r="R279" s="6"/>
      <c r="S279" s="59"/>
      <c r="T279" s="57"/>
      <c r="V279" s="51"/>
      <c r="W279" s="51"/>
      <c r="X279" s="51"/>
      <c r="Y279" s="51"/>
      <c r="Z279" s="51"/>
      <c r="AA279" s="51"/>
      <c r="AB279" s="51"/>
    </row>
    <row r="280" spans="1:28" hidden="1" x14ac:dyDescent="0.25">
      <c r="A280" s="73"/>
      <c r="B280" s="69"/>
      <c r="C280" s="6"/>
      <c r="D280" s="6"/>
      <c r="E280" s="165"/>
      <c r="F280" s="7"/>
      <c r="G280" s="185"/>
      <c r="H280" s="168"/>
      <c r="I280" s="186"/>
      <c r="J280" s="191"/>
      <c r="K280" s="165"/>
      <c r="L280" s="57"/>
      <c r="M280" s="7"/>
      <c r="N280" s="7"/>
      <c r="O280" s="57"/>
      <c r="Q280" s="6"/>
      <c r="R280" s="6"/>
      <c r="S280" s="59"/>
      <c r="T280" s="57"/>
      <c r="V280" s="51"/>
      <c r="W280" s="51"/>
      <c r="X280" s="51"/>
      <c r="Y280" s="51"/>
      <c r="Z280" s="51"/>
      <c r="AA280" s="51"/>
      <c r="AB280" s="51"/>
    </row>
    <row r="281" spans="1:28" hidden="1" x14ac:dyDescent="0.25">
      <c r="A281" s="73"/>
      <c r="B281" s="69"/>
      <c r="C281" s="6"/>
      <c r="D281" s="6"/>
      <c r="E281" s="165"/>
      <c r="F281" s="7"/>
      <c r="G281" s="185"/>
      <c r="H281" s="168"/>
      <c r="I281" s="186"/>
      <c r="J281" s="191"/>
      <c r="K281" s="165"/>
      <c r="L281" s="57"/>
      <c r="M281" s="7"/>
      <c r="N281" s="7"/>
      <c r="O281" s="57"/>
      <c r="Q281" s="6"/>
      <c r="R281" s="6"/>
      <c r="S281" s="59"/>
      <c r="T281" s="57"/>
      <c r="V281" s="51"/>
      <c r="W281" s="51"/>
      <c r="X281" s="51"/>
      <c r="Y281" s="51"/>
      <c r="Z281" s="51"/>
      <c r="AA281" s="51"/>
      <c r="AB281" s="51"/>
    </row>
    <row r="282" spans="1:28" hidden="1" x14ac:dyDescent="0.25">
      <c r="A282" s="73"/>
      <c r="B282" s="69"/>
      <c r="C282" s="6"/>
      <c r="D282" s="6"/>
      <c r="E282" s="165"/>
      <c r="F282" s="7"/>
      <c r="G282" s="185"/>
      <c r="H282" s="168"/>
      <c r="I282" s="186"/>
      <c r="J282" s="191"/>
      <c r="K282" s="165"/>
      <c r="L282" s="57"/>
      <c r="M282" s="7"/>
      <c r="N282" s="7"/>
      <c r="O282" s="57"/>
      <c r="Q282" s="6"/>
      <c r="R282" s="6"/>
      <c r="S282" s="59"/>
      <c r="T282" s="57"/>
      <c r="V282" s="51"/>
      <c r="W282" s="51"/>
      <c r="X282" s="51"/>
      <c r="Y282" s="51"/>
      <c r="Z282" s="51"/>
      <c r="AA282" s="51"/>
      <c r="AB282" s="51"/>
    </row>
    <row r="283" spans="1:28" hidden="1" x14ac:dyDescent="0.25">
      <c r="A283" s="73"/>
      <c r="B283" s="69"/>
      <c r="C283" s="6"/>
      <c r="D283" s="6"/>
      <c r="E283" s="165"/>
      <c r="F283" s="7"/>
      <c r="G283" s="165"/>
      <c r="H283" s="168"/>
      <c r="I283" s="186"/>
      <c r="J283" s="191"/>
      <c r="K283" s="165"/>
      <c r="L283" s="57"/>
      <c r="M283" s="7"/>
      <c r="N283" s="7"/>
      <c r="O283" s="57"/>
      <c r="Q283" s="6"/>
      <c r="R283" s="6"/>
      <c r="S283" s="59"/>
      <c r="T283" s="57"/>
      <c r="V283" s="6"/>
      <c r="W283" s="6"/>
      <c r="X283" s="6"/>
      <c r="Y283" s="51"/>
      <c r="Z283" s="6"/>
      <c r="AA283" s="6"/>
      <c r="AB283" s="6"/>
    </row>
    <row r="284" spans="1:28" hidden="1" x14ac:dyDescent="0.25">
      <c r="A284" s="73"/>
      <c r="B284" s="69"/>
      <c r="C284" s="6"/>
      <c r="D284" s="6"/>
      <c r="E284" s="165"/>
      <c r="F284" s="7"/>
      <c r="G284" s="165"/>
      <c r="H284" s="168"/>
      <c r="I284" s="186"/>
      <c r="J284" s="191"/>
      <c r="K284" s="165"/>
      <c r="L284" s="57"/>
      <c r="M284" s="7"/>
      <c r="N284" s="7"/>
      <c r="O284" s="57"/>
      <c r="Q284" s="6"/>
      <c r="R284" s="6"/>
      <c r="S284" s="59"/>
      <c r="T284" s="57"/>
      <c r="V284" s="6"/>
      <c r="W284" s="6"/>
      <c r="X284" s="6"/>
      <c r="Y284" s="51"/>
      <c r="Z284" s="6"/>
      <c r="AA284" s="6"/>
      <c r="AB284" s="6"/>
    </row>
    <row r="285" spans="1:28" hidden="1" x14ac:dyDescent="0.25">
      <c r="A285" s="73"/>
      <c r="B285" s="69"/>
      <c r="C285" s="6"/>
      <c r="D285" s="6"/>
      <c r="E285" s="165"/>
      <c r="F285" s="7"/>
      <c r="G285" s="165"/>
      <c r="H285" s="168"/>
      <c r="I285" s="186"/>
      <c r="J285" s="191"/>
      <c r="K285" s="165"/>
      <c r="L285" s="57"/>
      <c r="M285" s="7"/>
      <c r="N285" s="7"/>
      <c r="O285" s="57"/>
      <c r="Q285" s="6"/>
      <c r="R285" s="6"/>
      <c r="S285" s="59"/>
      <c r="T285" s="57"/>
      <c r="V285" s="6"/>
      <c r="W285" s="6"/>
      <c r="X285" s="6"/>
      <c r="Y285" s="51"/>
      <c r="Z285" s="6"/>
      <c r="AA285" s="6"/>
      <c r="AB285" s="6"/>
    </row>
    <row r="286" spans="1:28" hidden="1" x14ac:dyDescent="0.25">
      <c r="A286" s="73"/>
      <c r="B286" s="69"/>
      <c r="C286" s="6"/>
      <c r="D286" s="6"/>
      <c r="E286" s="165"/>
      <c r="F286" s="7"/>
      <c r="G286" s="165"/>
      <c r="H286" s="168"/>
      <c r="I286" s="186"/>
      <c r="J286" s="191"/>
      <c r="K286" s="165"/>
      <c r="L286" s="57"/>
      <c r="M286" s="7"/>
      <c r="N286" s="7"/>
      <c r="O286" s="57"/>
      <c r="Q286" s="6"/>
      <c r="R286" s="6"/>
      <c r="S286" s="59"/>
      <c r="T286" s="57"/>
      <c r="V286" s="6"/>
      <c r="W286" s="6"/>
      <c r="X286" s="6"/>
      <c r="Y286" s="51"/>
      <c r="Z286" s="6"/>
      <c r="AA286" s="6"/>
      <c r="AB286" s="6"/>
    </row>
    <row r="287" spans="1:28" hidden="1" x14ac:dyDescent="0.25">
      <c r="A287" s="73"/>
      <c r="B287" s="69"/>
      <c r="C287" s="6"/>
      <c r="D287" s="6"/>
      <c r="E287" s="165"/>
      <c r="F287" s="7"/>
      <c r="G287" s="165"/>
      <c r="H287" s="168"/>
      <c r="I287" s="186"/>
      <c r="J287" s="191"/>
      <c r="K287" s="165"/>
      <c r="L287" s="57"/>
      <c r="M287" s="7"/>
      <c r="N287" s="7"/>
      <c r="O287" s="57"/>
      <c r="Q287" s="6"/>
      <c r="R287" s="6"/>
      <c r="S287" s="59"/>
      <c r="T287" s="57"/>
      <c r="V287" s="6"/>
      <c r="W287" s="6"/>
      <c r="X287" s="6"/>
      <c r="Y287" s="51"/>
      <c r="Z287" s="6"/>
      <c r="AA287" s="6"/>
      <c r="AB287" s="6"/>
    </row>
    <row r="288" spans="1:28" hidden="1" x14ac:dyDescent="0.25">
      <c r="A288" s="73"/>
      <c r="B288" s="69"/>
      <c r="C288" s="6"/>
      <c r="D288" s="6"/>
      <c r="E288" s="165"/>
      <c r="F288" s="7"/>
      <c r="G288" s="165"/>
      <c r="H288" s="168"/>
      <c r="I288" s="186"/>
      <c r="J288" s="191"/>
      <c r="K288" s="165"/>
      <c r="L288" s="57"/>
      <c r="M288" s="7"/>
      <c r="N288" s="7"/>
      <c r="O288" s="57"/>
      <c r="Q288" s="6"/>
      <c r="R288" s="6"/>
      <c r="S288" s="59"/>
      <c r="T288" s="57"/>
      <c r="V288" s="6"/>
      <c r="W288" s="6"/>
      <c r="X288" s="6"/>
      <c r="Y288" s="51"/>
      <c r="Z288" s="6"/>
      <c r="AA288" s="6"/>
      <c r="AB288" s="6"/>
    </row>
    <row r="289" spans="1:28" hidden="1" x14ac:dyDescent="0.25">
      <c r="A289" s="73"/>
      <c r="B289" s="69"/>
      <c r="C289" s="6"/>
      <c r="D289" s="6"/>
      <c r="E289" s="165"/>
      <c r="F289" s="7"/>
      <c r="G289" s="165"/>
      <c r="H289" s="168"/>
      <c r="I289" s="186"/>
      <c r="J289" s="191"/>
      <c r="K289" s="165"/>
      <c r="L289" s="57"/>
      <c r="M289" s="7"/>
      <c r="N289" s="7"/>
      <c r="O289" s="57"/>
      <c r="Q289" s="6"/>
      <c r="R289" s="6"/>
      <c r="S289" s="59"/>
      <c r="T289" s="57"/>
      <c r="V289" s="6"/>
      <c r="W289" s="6"/>
      <c r="X289" s="6"/>
      <c r="Y289" s="51"/>
      <c r="Z289" s="6"/>
      <c r="AA289" s="6"/>
      <c r="AB289" s="6"/>
    </row>
    <row r="290" spans="1:28" hidden="1" x14ac:dyDescent="0.25">
      <c r="A290" s="73"/>
      <c r="B290" s="69"/>
      <c r="C290" s="6"/>
      <c r="D290" s="6"/>
      <c r="E290" s="165"/>
      <c r="F290" s="7"/>
      <c r="G290" s="165"/>
      <c r="H290" s="168"/>
      <c r="I290" s="186"/>
      <c r="J290" s="191"/>
      <c r="K290" s="165"/>
      <c r="L290" s="57"/>
      <c r="M290" s="7"/>
      <c r="N290" s="7"/>
      <c r="O290" s="57"/>
      <c r="Q290" s="6"/>
      <c r="R290" s="6"/>
      <c r="S290" s="59"/>
      <c r="T290" s="57"/>
      <c r="V290" s="6"/>
      <c r="W290" s="6"/>
      <c r="X290" s="6"/>
      <c r="Y290" s="51"/>
      <c r="Z290" s="6"/>
      <c r="AA290" s="6"/>
      <c r="AB290" s="6"/>
    </row>
    <row r="291" spans="1:28" hidden="1" x14ac:dyDescent="0.25">
      <c r="A291" s="73"/>
      <c r="B291" s="69"/>
      <c r="C291" s="6"/>
      <c r="D291" s="6"/>
      <c r="E291" s="165"/>
      <c r="F291" s="7"/>
      <c r="G291" s="165"/>
      <c r="H291" s="168"/>
      <c r="I291" s="186"/>
      <c r="J291" s="191"/>
      <c r="K291" s="165"/>
      <c r="L291" s="57"/>
      <c r="M291" s="7"/>
      <c r="N291" s="7"/>
      <c r="O291" s="57"/>
      <c r="Q291" s="6"/>
      <c r="R291" s="6"/>
      <c r="S291" s="59"/>
      <c r="T291" s="57"/>
      <c r="V291" s="6"/>
      <c r="W291" s="6"/>
      <c r="X291" s="6"/>
      <c r="Y291" s="51"/>
      <c r="Z291" s="6"/>
      <c r="AA291" s="6"/>
      <c r="AB291" s="6"/>
    </row>
    <row r="292" spans="1:28" hidden="1" x14ac:dyDescent="0.25">
      <c r="A292" s="73"/>
      <c r="B292" s="69"/>
      <c r="C292" s="6"/>
      <c r="D292" s="6"/>
      <c r="E292" s="165"/>
      <c r="F292" s="7"/>
      <c r="G292" s="165"/>
      <c r="H292" s="168"/>
      <c r="I292" s="186"/>
      <c r="J292" s="191"/>
      <c r="K292" s="165"/>
      <c r="L292" s="57"/>
      <c r="M292" s="7"/>
      <c r="N292" s="7"/>
      <c r="O292" s="57"/>
      <c r="Q292" s="6"/>
      <c r="R292" s="6"/>
      <c r="S292" s="59"/>
      <c r="T292" s="57"/>
      <c r="V292" s="6"/>
      <c r="W292" s="6"/>
      <c r="X292" s="6"/>
      <c r="Y292" s="51"/>
      <c r="Z292" s="6"/>
      <c r="AA292" s="6"/>
      <c r="AB292" s="6"/>
    </row>
    <row r="293" spans="1:28" hidden="1" x14ac:dyDescent="0.25">
      <c r="A293" s="73"/>
      <c r="B293" s="69"/>
      <c r="C293" s="6"/>
      <c r="D293" s="6"/>
      <c r="E293" s="165"/>
      <c r="F293" s="7"/>
      <c r="G293" s="165"/>
      <c r="H293" s="168"/>
      <c r="I293" s="186"/>
      <c r="J293" s="191"/>
      <c r="K293" s="165"/>
      <c r="L293" s="57"/>
      <c r="M293" s="7"/>
      <c r="N293" s="7"/>
      <c r="O293" s="57"/>
      <c r="Q293" s="6"/>
      <c r="R293" s="6"/>
      <c r="S293" s="59"/>
      <c r="T293" s="57"/>
      <c r="V293" s="6"/>
      <c r="W293" s="6"/>
      <c r="X293" s="6"/>
      <c r="Y293" s="51"/>
      <c r="Z293" s="6"/>
      <c r="AA293" s="6"/>
      <c r="AB293" s="6"/>
    </row>
    <row r="294" spans="1:28" hidden="1" x14ac:dyDescent="0.25">
      <c r="A294" s="73"/>
      <c r="B294" s="69"/>
      <c r="C294" s="6"/>
      <c r="D294" s="6"/>
      <c r="E294" s="165"/>
      <c r="F294" s="7"/>
      <c r="G294" s="165"/>
      <c r="H294" s="168"/>
      <c r="I294" s="186"/>
      <c r="J294" s="191"/>
      <c r="K294" s="165"/>
      <c r="L294" s="57"/>
      <c r="M294" s="7"/>
      <c r="N294" s="7"/>
      <c r="O294" s="57"/>
      <c r="Q294" s="6"/>
      <c r="R294" s="6"/>
      <c r="S294" s="59"/>
      <c r="T294" s="57"/>
      <c r="V294" s="6"/>
      <c r="W294" s="6"/>
      <c r="X294" s="6"/>
      <c r="Y294" s="51"/>
      <c r="Z294" s="6"/>
      <c r="AA294" s="6"/>
      <c r="AB294" s="6"/>
    </row>
    <row r="295" spans="1:28" hidden="1" x14ac:dyDescent="0.25">
      <c r="A295" s="73"/>
      <c r="B295" s="69"/>
      <c r="C295" s="6"/>
      <c r="D295" s="6"/>
      <c r="E295" s="165"/>
      <c r="F295" s="7"/>
      <c r="G295" s="165"/>
      <c r="H295" s="168"/>
      <c r="I295" s="186"/>
      <c r="J295" s="191"/>
      <c r="K295" s="165"/>
      <c r="L295" s="57"/>
      <c r="M295" s="7"/>
      <c r="N295" s="7"/>
      <c r="O295" s="57"/>
      <c r="Q295" s="6"/>
      <c r="R295" s="6"/>
      <c r="S295" s="59"/>
      <c r="T295" s="57"/>
      <c r="V295" s="6"/>
      <c r="W295" s="6"/>
      <c r="X295" s="6"/>
      <c r="Y295" s="51"/>
      <c r="Z295" s="6"/>
      <c r="AA295" s="6"/>
      <c r="AB295" s="6"/>
    </row>
    <row r="296" spans="1:28" hidden="1" x14ac:dyDescent="0.25">
      <c r="A296" s="73"/>
      <c r="B296" s="69"/>
      <c r="C296" s="6"/>
      <c r="D296" s="6"/>
      <c r="E296" s="165"/>
      <c r="F296" s="7"/>
      <c r="G296" s="165"/>
      <c r="H296" s="168"/>
      <c r="I296" s="186"/>
      <c r="J296" s="191"/>
      <c r="K296" s="165"/>
      <c r="L296" s="57"/>
      <c r="M296" s="7"/>
      <c r="N296" s="7"/>
      <c r="O296" s="57"/>
      <c r="Q296" s="6"/>
      <c r="R296" s="6"/>
      <c r="S296" s="59"/>
      <c r="T296" s="57"/>
      <c r="V296" s="6"/>
      <c r="W296" s="6"/>
      <c r="X296" s="6"/>
      <c r="Y296" s="51"/>
      <c r="Z296" s="6"/>
      <c r="AA296" s="6"/>
      <c r="AB296" s="6"/>
    </row>
    <row r="297" spans="1:28" hidden="1" x14ac:dyDescent="0.25">
      <c r="A297" s="73"/>
      <c r="B297" s="69"/>
      <c r="C297" s="6"/>
      <c r="D297" s="6"/>
      <c r="E297" s="165"/>
      <c r="F297" s="7"/>
      <c r="G297" s="165"/>
      <c r="H297" s="168"/>
      <c r="I297" s="186"/>
      <c r="J297" s="191"/>
      <c r="K297" s="165"/>
      <c r="L297" s="57"/>
      <c r="M297" s="7"/>
      <c r="N297" s="7"/>
      <c r="O297" s="57"/>
      <c r="Q297" s="6"/>
      <c r="R297" s="6"/>
      <c r="S297" s="59"/>
      <c r="T297" s="57"/>
      <c r="V297" s="6"/>
      <c r="W297" s="6"/>
      <c r="X297" s="6"/>
      <c r="Y297" s="51"/>
      <c r="Z297" s="6"/>
      <c r="AA297" s="6"/>
      <c r="AB297" s="6"/>
    </row>
    <row r="298" spans="1:28" hidden="1" x14ac:dyDescent="0.25">
      <c r="A298" s="73"/>
      <c r="B298" s="69"/>
      <c r="C298" s="6"/>
      <c r="D298" s="6"/>
      <c r="E298" s="165"/>
      <c r="F298" s="7"/>
      <c r="G298" s="165"/>
      <c r="H298" s="168"/>
      <c r="I298" s="186"/>
      <c r="J298" s="191"/>
      <c r="K298" s="165"/>
      <c r="L298" s="57"/>
      <c r="M298" s="7"/>
      <c r="N298" s="7"/>
      <c r="O298" s="57"/>
      <c r="Q298" s="6"/>
      <c r="R298" s="6"/>
      <c r="S298" s="59"/>
      <c r="T298" s="57"/>
      <c r="V298" s="6"/>
      <c r="W298" s="6"/>
      <c r="X298" s="6"/>
      <c r="Y298" s="51"/>
      <c r="Z298" s="6"/>
      <c r="AA298" s="6"/>
      <c r="AB298" s="6"/>
    </row>
    <row r="299" spans="1:28" hidden="1" x14ac:dyDescent="0.25">
      <c r="A299" s="73"/>
      <c r="B299" s="69"/>
      <c r="C299" s="6"/>
      <c r="D299" s="6"/>
      <c r="E299" s="165"/>
      <c r="F299" s="7"/>
      <c r="G299" s="165"/>
      <c r="H299" s="168"/>
      <c r="I299" s="186"/>
      <c r="J299" s="191"/>
      <c r="K299" s="165"/>
      <c r="L299" s="57"/>
      <c r="M299" s="7"/>
      <c r="N299" s="7"/>
      <c r="O299" s="57"/>
      <c r="Q299" s="6"/>
      <c r="R299" s="6"/>
      <c r="S299" s="59"/>
      <c r="T299" s="57"/>
      <c r="V299" s="6"/>
      <c r="W299" s="6"/>
      <c r="X299" s="6"/>
      <c r="Y299" s="51"/>
      <c r="Z299" s="6"/>
      <c r="AA299" s="6"/>
      <c r="AB299" s="6"/>
    </row>
    <row r="300" spans="1:28" hidden="1" x14ac:dyDescent="0.25">
      <c r="A300" s="73"/>
      <c r="B300" s="69"/>
      <c r="C300" s="6"/>
      <c r="D300" s="6"/>
      <c r="E300" s="165"/>
      <c r="F300" s="7"/>
      <c r="G300" s="165"/>
      <c r="H300" s="168"/>
      <c r="I300" s="186"/>
      <c r="J300" s="191"/>
      <c r="K300" s="165"/>
      <c r="L300" s="57"/>
      <c r="M300" s="7"/>
      <c r="N300" s="7"/>
      <c r="O300" s="57"/>
      <c r="Q300" s="6"/>
      <c r="R300" s="6"/>
      <c r="S300" s="59"/>
      <c r="T300" s="57"/>
      <c r="V300" s="6"/>
      <c r="W300" s="6"/>
      <c r="X300" s="6"/>
      <c r="Y300" s="51"/>
      <c r="Z300" s="6"/>
      <c r="AA300" s="6"/>
      <c r="AB300" s="6"/>
    </row>
    <row r="301" spans="1:28" hidden="1" x14ac:dyDescent="0.25">
      <c r="A301" s="73"/>
      <c r="B301" s="69"/>
      <c r="C301" s="6"/>
      <c r="D301" s="6"/>
      <c r="E301" s="165"/>
      <c r="F301" s="7"/>
      <c r="G301" s="165"/>
      <c r="H301" s="168"/>
      <c r="I301" s="186"/>
      <c r="J301" s="191"/>
      <c r="K301" s="165"/>
      <c r="L301" s="57"/>
      <c r="M301" s="7"/>
      <c r="N301" s="7"/>
      <c r="O301" s="57"/>
      <c r="Q301" s="6"/>
      <c r="R301" s="6"/>
      <c r="S301" s="59"/>
      <c r="T301" s="57"/>
      <c r="V301" s="6"/>
      <c r="W301" s="6"/>
      <c r="X301" s="6"/>
      <c r="Y301" s="51"/>
      <c r="Z301" s="6"/>
      <c r="AA301" s="6"/>
      <c r="AB301" s="6"/>
    </row>
    <row r="302" spans="1:28" hidden="1" x14ac:dyDescent="0.25">
      <c r="A302" s="73"/>
      <c r="B302" s="69"/>
      <c r="C302" s="6"/>
      <c r="D302" s="6"/>
      <c r="E302" s="165"/>
      <c r="F302" s="7"/>
      <c r="G302" s="165"/>
      <c r="H302" s="168"/>
      <c r="I302" s="186"/>
      <c r="J302" s="191"/>
      <c r="K302" s="165"/>
      <c r="L302" s="57"/>
      <c r="M302" s="7"/>
      <c r="N302" s="7"/>
      <c r="O302" s="57"/>
      <c r="Q302" s="6"/>
      <c r="R302" s="6"/>
      <c r="S302" s="59"/>
      <c r="T302" s="57"/>
      <c r="V302" s="6"/>
      <c r="W302" s="6"/>
      <c r="X302" s="6"/>
      <c r="Y302" s="51"/>
      <c r="Z302" s="6"/>
      <c r="AA302" s="6"/>
      <c r="AB302" s="6"/>
    </row>
    <row r="303" spans="1:28" hidden="1" x14ac:dyDescent="0.25">
      <c r="A303" s="73"/>
      <c r="B303" s="69"/>
      <c r="C303" s="6"/>
      <c r="D303" s="6"/>
      <c r="E303" s="165"/>
      <c r="F303" s="7"/>
      <c r="G303" s="165"/>
      <c r="H303" s="168"/>
      <c r="I303" s="186"/>
      <c r="J303" s="191"/>
      <c r="K303" s="165"/>
      <c r="L303" s="57"/>
      <c r="M303" s="7"/>
      <c r="N303" s="7"/>
      <c r="O303" s="57"/>
      <c r="Q303" s="6"/>
      <c r="R303" s="6"/>
      <c r="S303" s="59"/>
      <c r="T303" s="57"/>
      <c r="V303" s="6"/>
      <c r="W303" s="6"/>
      <c r="X303" s="6"/>
      <c r="Y303" s="51"/>
      <c r="Z303" s="6"/>
      <c r="AA303" s="6"/>
      <c r="AB303" s="6"/>
    </row>
    <row r="304" spans="1:28" hidden="1" x14ac:dyDescent="0.25">
      <c r="A304" s="73"/>
      <c r="B304" s="69"/>
      <c r="C304" s="6"/>
      <c r="D304" s="6"/>
      <c r="E304" s="165"/>
      <c r="F304" s="7"/>
      <c r="G304" s="165"/>
      <c r="H304" s="168"/>
      <c r="I304" s="186"/>
      <c r="J304" s="191"/>
      <c r="K304" s="165"/>
      <c r="L304" s="57"/>
      <c r="M304" s="7"/>
      <c r="N304" s="7"/>
      <c r="O304" s="57"/>
      <c r="Q304" s="6"/>
      <c r="R304" s="6"/>
      <c r="S304" s="59"/>
      <c r="T304" s="57"/>
      <c r="V304" s="6"/>
      <c r="W304" s="6"/>
      <c r="X304" s="6"/>
      <c r="Y304" s="51"/>
      <c r="Z304" s="6"/>
      <c r="AA304" s="6"/>
      <c r="AB304" s="6"/>
    </row>
    <row r="305" spans="1:28" hidden="1" x14ac:dyDescent="0.25">
      <c r="A305" s="73"/>
      <c r="B305" s="69"/>
      <c r="C305" s="6"/>
      <c r="D305" s="6"/>
      <c r="E305" s="165"/>
      <c r="F305" s="7"/>
      <c r="G305" s="165"/>
      <c r="H305" s="168"/>
      <c r="I305" s="186"/>
      <c r="J305" s="191"/>
      <c r="K305" s="165"/>
      <c r="L305" s="57"/>
      <c r="M305" s="7"/>
      <c r="N305" s="7"/>
      <c r="O305" s="57"/>
      <c r="Q305" s="6"/>
      <c r="R305" s="6"/>
      <c r="S305" s="59"/>
      <c r="T305" s="57"/>
      <c r="V305" s="6"/>
      <c r="W305" s="6"/>
      <c r="X305" s="6"/>
      <c r="Y305" s="51"/>
      <c r="Z305" s="6"/>
      <c r="AA305" s="6"/>
      <c r="AB305" s="6"/>
    </row>
    <row r="306" spans="1:28" hidden="1" x14ac:dyDescent="0.25">
      <c r="A306" s="73"/>
      <c r="B306" s="69"/>
      <c r="C306" s="6"/>
      <c r="D306" s="6"/>
      <c r="E306" s="165"/>
      <c r="F306" s="7"/>
      <c r="G306" s="165"/>
      <c r="H306" s="168"/>
      <c r="I306" s="186"/>
      <c r="J306" s="191"/>
      <c r="K306" s="165"/>
      <c r="L306" s="57"/>
      <c r="M306" s="7"/>
      <c r="N306" s="7"/>
      <c r="O306" s="57"/>
      <c r="Q306" s="6"/>
      <c r="R306" s="6"/>
      <c r="S306" s="59"/>
      <c r="T306" s="57"/>
      <c r="V306" s="6"/>
      <c r="W306" s="6"/>
      <c r="X306" s="6"/>
      <c r="Y306" s="51"/>
      <c r="Z306" s="6"/>
      <c r="AA306" s="6"/>
      <c r="AB306" s="6"/>
    </row>
    <row r="307" spans="1:28" hidden="1" x14ac:dyDescent="0.25">
      <c r="A307" s="73"/>
      <c r="B307" s="69"/>
      <c r="C307" s="6"/>
      <c r="D307" s="6"/>
      <c r="E307" s="165"/>
      <c r="F307" s="7"/>
      <c r="G307" s="165"/>
      <c r="H307" s="168"/>
      <c r="I307" s="186"/>
      <c r="J307" s="191"/>
      <c r="K307" s="165"/>
      <c r="L307" s="57"/>
      <c r="M307" s="7"/>
      <c r="N307" s="7"/>
      <c r="O307" s="57"/>
      <c r="Q307" s="6"/>
      <c r="R307" s="6"/>
      <c r="S307" s="59"/>
      <c r="T307" s="57"/>
      <c r="V307" s="6"/>
      <c r="W307" s="6"/>
      <c r="X307" s="6"/>
      <c r="Y307" s="51"/>
      <c r="Z307" s="6"/>
      <c r="AA307" s="6"/>
      <c r="AB307" s="6"/>
    </row>
    <row r="308" spans="1:28" hidden="1" x14ac:dyDescent="0.25">
      <c r="A308" s="73"/>
      <c r="B308" s="69"/>
      <c r="C308" s="6"/>
      <c r="D308" s="6"/>
      <c r="E308" s="165"/>
      <c r="F308" s="7"/>
      <c r="G308" s="165"/>
      <c r="H308" s="168"/>
      <c r="I308" s="186"/>
      <c r="J308" s="191"/>
      <c r="K308" s="165"/>
      <c r="L308" s="57"/>
      <c r="M308" s="7"/>
      <c r="N308" s="7"/>
      <c r="O308" s="57"/>
      <c r="Q308" s="6"/>
      <c r="R308" s="6"/>
      <c r="S308" s="59"/>
      <c r="T308" s="57"/>
      <c r="V308" s="6"/>
      <c r="W308" s="6"/>
      <c r="X308" s="6"/>
      <c r="Y308" s="51"/>
      <c r="Z308" s="6"/>
      <c r="AA308" s="6"/>
      <c r="AB308" s="6"/>
    </row>
    <row r="309" spans="1:28" hidden="1" x14ac:dyDescent="0.25">
      <c r="A309" s="73"/>
      <c r="B309" s="69"/>
      <c r="C309" s="6"/>
      <c r="D309" s="6"/>
      <c r="E309" s="165"/>
      <c r="F309" s="7"/>
      <c r="G309" s="165"/>
      <c r="H309" s="168"/>
      <c r="I309" s="186"/>
      <c r="J309" s="191"/>
      <c r="K309" s="165"/>
      <c r="L309" s="57"/>
      <c r="M309" s="7"/>
      <c r="N309" s="7"/>
      <c r="O309" s="57"/>
      <c r="Q309" s="6"/>
      <c r="R309" s="6"/>
      <c r="S309" s="59"/>
      <c r="T309" s="57"/>
      <c r="V309" s="6"/>
      <c r="W309" s="6"/>
      <c r="X309" s="6"/>
      <c r="Y309" s="51"/>
      <c r="Z309" s="6"/>
      <c r="AA309" s="6"/>
      <c r="AB309" s="6"/>
    </row>
    <row r="310" spans="1:28" hidden="1" x14ac:dyDescent="0.25">
      <c r="A310" s="73"/>
      <c r="B310" s="69"/>
      <c r="C310" s="6"/>
      <c r="D310" s="6"/>
      <c r="E310" s="165"/>
      <c r="F310" s="7"/>
      <c r="G310" s="165"/>
      <c r="H310" s="168"/>
      <c r="I310" s="186"/>
      <c r="J310" s="191"/>
      <c r="K310" s="165"/>
      <c r="L310" s="57"/>
      <c r="M310" s="7"/>
      <c r="N310" s="7"/>
      <c r="O310" s="57"/>
      <c r="Q310" s="6"/>
      <c r="R310" s="6"/>
      <c r="S310" s="59"/>
      <c r="T310" s="57"/>
      <c r="V310" s="6"/>
      <c r="W310" s="6"/>
      <c r="X310" s="6"/>
      <c r="Y310" s="51"/>
      <c r="Z310" s="6"/>
      <c r="AA310" s="6"/>
      <c r="AB310" s="6"/>
    </row>
    <row r="311" spans="1:28" hidden="1" x14ac:dyDescent="0.25">
      <c r="A311" s="73"/>
      <c r="B311" s="69"/>
      <c r="C311" s="6"/>
      <c r="D311" s="6"/>
      <c r="E311" s="165"/>
      <c r="F311" s="7"/>
      <c r="G311" s="165"/>
      <c r="H311" s="168"/>
      <c r="I311" s="186"/>
      <c r="J311" s="191"/>
      <c r="K311" s="165"/>
      <c r="L311" s="57"/>
      <c r="M311" s="7"/>
      <c r="N311" s="7"/>
      <c r="O311" s="57"/>
      <c r="Q311" s="6"/>
      <c r="R311" s="6"/>
      <c r="S311" s="59"/>
      <c r="T311" s="57"/>
      <c r="V311" s="6"/>
      <c r="W311" s="6"/>
      <c r="X311" s="6"/>
      <c r="Y311" s="51"/>
      <c r="Z311" s="6"/>
      <c r="AA311" s="6"/>
      <c r="AB311" s="6"/>
    </row>
    <row r="312" spans="1:28" hidden="1" x14ac:dyDescent="0.25">
      <c r="A312" s="73"/>
      <c r="B312" s="69"/>
      <c r="C312" s="6"/>
      <c r="D312" s="6"/>
      <c r="E312" s="165"/>
      <c r="F312" s="7"/>
      <c r="G312" s="165"/>
      <c r="H312" s="168"/>
      <c r="I312" s="186"/>
      <c r="J312" s="191"/>
      <c r="K312" s="165"/>
      <c r="L312" s="57"/>
      <c r="M312" s="7"/>
      <c r="N312" s="7"/>
      <c r="O312" s="57"/>
      <c r="Q312" s="6"/>
      <c r="R312" s="6"/>
      <c r="S312" s="59"/>
      <c r="T312" s="57"/>
      <c r="V312" s="6"/>
      <c r="W312" s="6"/>
      <c r="X312" s="6"/>
      <c r="Y312" s="51"/>
      <c r="Z312" s="6"/>
      <c r="AA312" s="6"/>
      <c r="AB312" s="6"/>
    </row>
    <row r="313" spans="1:28" hidden="1" x14ac:dyDescent="0.25">
      <c r="A313" s="73"/>
      <c r="B313" s="69"/>
      <c r="C313" s="6"/>
      <c r="D313" s="6"/>
      <c r="E313" s="165"/>
      <c r="F313" s="7"/>
      <c r="G313" s="165"/>
      <c r="H313" s="168"/>
      <c r="I313" s="186"/>
      <c r="J313" s="191"/>
      <c r="K313" s="165"/>
      <c r="L313" s="57"/>
      <c r="M313" s="7"/>
      <c r="N313" s="7"/>
      <c r="O313" s="57"/>
      <c r="Q313" s="6"/>
      <c r="R313" s="6"/>
      <c r="S313" s="59"/>
      <c r="T313" s="57"/>
      <c r="V313" s="6"/>
      <c r="W313" s="6"/>
      <c r="X313" s="6"/>
      <c r="Y313" s="51"/>
      <c r="Z313" s="6"/>
      <c r="AA313" s="6"/>
      <c r="AB313" s="6"/>
    </row>
    <row r="314" spans="1:28" hidden="1" x14ac:dyDescent="0.25">
      <c r="A314" s="73"/>
      <c r="B314" s="69"/>
      <c r="C314" s="6"/>
      <c r="D314" s="6"/>
      <c r="E314" s="165"/>
      <c r="F314" s="7"/>
      <c r="G314" s="165"/>
      <c r="H314" s="168"/>
      <c r="I314" s="186"/>
      <c r="J314" s="191"/>
      <c r="K314" s="165"/>
      <c r="L314" s="57"/>
      <c r="M314" s="7"/>
      <c r="N314" s="7"/>
      <c r="O314" s="57"/>
      <c r="Q314" s="6"/>
      <c r="R314" s="6"/>
      <c r="S314" s="59"/>
      <c r="T314" s="57"/>
      <c r="V314" s="6"/>
      <c r="W314" s="6"/>
      <c r="X314" s="6"/>
      <c r="Y314" s="51"/>
      <c r="Z314" s="6"/>
      <c r="AA314" s="6"/>
      <c r="AB314" s="6"/>
    </row>
    <row r="315" spans="1:28" hidden="1" x14ac:dyDescent="0.25">
      <c r="A315" s="73"/>
      <c r="B315" s="69"/>
      <c r="C315" s="6"/>
      <c r="D315" s="6"/>
      <c r="E315" s="165"/>
      <c r="F315" s="7"/>
      <c r="G315" s="165"/>
      <c r="H315" s="168"/>
      <c r="I315" s="186"/>
      <c r="J315" s="191"/>
      <c r="K315" s="165"/>
      <c r="L315" s="57"/>
      <c r="M315" s="7"/>
      <c r="N315" s="7"/>
      <c r="O315" s="57"/>
      <c r="Q315" s="6"/>
      <c r="R315" s="6"/>
      <c r="S315" s="59"/>
      <c r="T315" s="57"/>
      <c r="V315" s="6"/>
      <c r="W315" s="6"/>
      <c r="X315" s="6"/>
      <c r="Y315" s="51"/>
      <c r="Z315" s="6"/>
      <c r="AA315" s="6"/>
      <c r="AB315" s="6"/>
    </row>
    <row r="316" spans="1:28" hidden="1" x14ac:dyDescent="0.25">
      <c r="A316" s="73"/>
      <c r="B316" s="69"/>
      <c r="C316" s="6"/>
      <c r="D316" s="6"/>
      <c r="E316" s="165"/>
      <c r="F316" s="7"/>
      <c r="G316" s="165"/>
      <c r="H316" s="168"/>
      <c r="I316" s="186"/>
      <c r="J316" s="191"/>
      <c r="K316" s="165"/>
      <c r="L316" s="57"/>
      <c r="M316" s="7"/>
      <c r="N316" s="7"/>
      <c r="O316" s="57"/>
      <c r="Q316" s="6"/>
      <c r="R316" s="6"/>
      <c r="S316" s="59"/>
      <c r="T316" s="57"/>
      <c r="V316" s="6"/>
      <c r="W316" s="6"/>
      <c r="X316" s="6"/>
      <c r="Y316" s="51"/>
      <c r="Z316" s="6"/>
      <c r="AA316" s="6"/>
      <c r="AB316" s="6"/>
    </row>
    <row r="317" spans="1:28" hidden="1" x14ac:dyDescent="0.25">
      <c r="A317" s="73"/>
      <c r="B317" s="69"/>
      <c r="C317" s="6"/>
      <c r="D317" s="6"/>
      <c r="E317" s="165"/>
      <c r="F317" s="7"/>
      <c r="G317" s="165"/>
      <c r="H317" s="168"/>
      <c r="I317" s="186"/>
      <c r="J317" s="191"/>
      <c r="K317" s="165"/>
      <c r="L317" s="57"/>
      <c r="M317" s="7"/>
      <c r="N317" s="7"/>
      <c r="O317" s="57"/>
      <c r="Q317" s="6"/>
      <c r="R317" s="6"/>
      <c r="S317" s="59"/>
      <c r="T317" s="57"/>
      <c r="V317" s="6"/>
      <c r="W317" s="6"/>
      <c r="X317" s="6"/>
      <c r="Y317" s="51"/>
      <c r="Z317" s="6"/>
      <c r="AA317" s="6"/>
      <c r="AB317" s="6"/>
    </row>
    <row r="318" spans="1:28" hidden="1" x14ac:dyDescent="0.25">
      <c r="A318" s="73"/>
      <c r="B318" s="69"/>
      <c r="C318" s="6"/>
      <c r="D318" s="6"/>
      <c r="E318" s="165"/>
      <c r="F318" s="7"/>
      <c r="G318" s="165"/>
      <c r="H318" s="168"/>
      <c r="I318" s="186"/>
      <c r="J318" s="191"/>
      <c r="K318" s="165"/>
      <c r="L318" s="57"/>
      <c r="M318" s="7"/>
      <c r="N318" s="7"/>
      <c r="O318" s="57"/>
      <c r="Q318" s="6"/>
      <c r="R318" s="6"/>
      <c r="S318" s="59"/>
      <c r="T318" s="57"/>
      <c r="V318" s="6"/>
      <c r="W318" s="6"/>
      <c r="X318" s="6"/>
      <c r="Y318" s="51"/>
      <c r="Z318" s="6"/>
      <c r="AA318" s="6"/>
      <c r="AB318" s="6"/>
    </row>
    <row r="319" spans="1:28" hidden="1" x14ac:dyDescent="0.25">
      <c r="A319" s="73"/>
      <c r="B319" s="69"/>
      <c r="C319" s="6"/>
      <c r="D319" s="6"/>
      <c r="E319" s="165"/>
      <c r="F319" s="7"/>
      <c r="G319" s="165"/>
      <c r="H319" s="168"/>
      <c r="I319" s="186"/>
      <c r="J319" s="191"/>
      <c r="K319" s="165"/>
      <c r="L319" s="57"/>
      <c r="M319" s="7"/>
      <c r="N319" s="7"/>
      <c r="O319" s="57"/>
      <c r="Q319" s="6"/>
      <c r="R319" s="6"/>
      <c r="S319" s="59"/>
      <c r="T319" s="57"/>
      <c r="V319" s="6"/>
      <c r="W319" s="6"/>
      <c r="X319" s="6"/>
      <c r="Y319" s="51"/>
      <c r="Z319" s="6"/>
      <c r="AA319" s="6"/>
      <c r="AB319" s="6"/>
    </row>
    <row r="320" spans="1:28" hidden="1" x14ac:dyDescent="0.25">
      <c r="A320" s="73"/>
      <c r="B320" s="69"/>
      <c r="C320" s="6"/>
      <c r="D320" s="6"/>
      <c r="E320" s="165"/>
      <c r="F320" s="7"/>
      <c r="G320" s="165"/>
      <c r="H320" s="168"/>
      <c r="I320" s="186"/>
      <c r="J320" s="191"/>
      <c r="K320" s="165"/>
      <c r="L320" s="57"/>
      <c r="M320" s="7"/>
      <c r="N320" s="7"/>
      <c r="O320" s="57"/>
      <c r="Q320" s="6"/>
      <c r="R320" s="6"/>
      <c r="S320" s="59"/>
      <c r="T320" s="57"/>
      <c r="V320" s="6"/>
      <c r="W320" s="6"/>
      <c r="X320" s="6"/>
      <c r="Y320" s="51"/>
      <c r="Z320" s="6"/>
      <c r="AA320" s="6"/>
      <c r="AB320" s="6"/>
    </row>
    <row r="321" spans="1:28" hidden="1" x14ac:dyDescent="0.25">
      <c r="A321" s="73"/>
      <c r="B321" s="69"/>
      <c r="C321" s="6"/>
      <c r="D321" s="6"/>
      <c r="E321" s="165"/>
      <c r="F321" s="7"/>
      <c r="G321" s="165"/>
      <c r="H321" s="168"/>
      <c r="I321" s="186"/>
      <c r="J321" s="191"/>
      <c r="K321" s="165"/>
      <c r="L321" s="57"/>
      <c r="M321" s="7"/>
      <c r="N321" s="7"/>
      <c r="O321" s="57"/>
      <c r="Q321" s="6"/>
      <c r="R321" s="6"/>
      <c r="S321" s="59"/>
      <c r="T321" s="57"/>
      <c r="V321" s="6"/>
      <c r="W321" s="6"/>
      <c r="X321" s="6"/>
      <c r="Y321" s="51"/>
      <c r="Z321" s="6"/>
      <c r="AA321" s="6"/>
      <c r="AB321" s="6"/>
    </row>
    <row r="322" spans="1:28" hidden="1" x14ac:dyDescent="0.25">
      <c r="A322" s="73"/>
      <c r="B322" s="69"/>
      <c r="C322" s="6"/>
      <c r="D322" s="6"/>
      <c r="E322" s="165"/>
      <c r="F322" s="7"/>
      <c r="G322" s="165"/>
      <c r="H322" s="168"/>
      <c r="I322" s="186"/>
      <c r="J322" s="191"/>
      <c r="K322" s="165"/>
      <c r="L322" s="57"/>
      <c r="M322" s="7"/>
      <c r="N322" s="7"/>
      <c r="O322" s="57"/>
      <c r="Q322" s="6"/>
      <c r="R322" s="6"/>
      <c r="S322" s="59"/>
      <c r="T322" s="57"/>
      <c r="V322" s="6"/>
      <c r="W322" s="6"/>
      <c r="X322" s="6"/>
      <c r="Y322" s="51"/>
      <c r="Z322" s="6"/>
      <c r="AA322" s="6"/>
      <c r="AB322" s="6"/>
    </row>
    <row r="323" spans="1:28" hidden="1" x14ac:dyDescent="0.25">
      <c r="A323" s="73"/>
      <c r="B323" s="69"/>
      <c r="C323" s="6"/>
      <c r="D323" s="6"/>
      <c r="E323" s="165"/>
      <c r="F323" s="7"/>
      <c r="G323" s="165"/>
      <c r="H323" s="168"/>
      <c r="I323" s="186"/>
      <c r="J323" s="191"/>
      <c r="K323" s="165"/>
      <c r="L323" s="57"/>
      <c r="M323" s="7"/>
      <c r="N323" s="7"/>
      <c r="O323" s="57"/>
      <c r="Q323" s="6"/>
      <c r="R323" s="6"/>
      <c r="S323" s="59"/>
      <c r="T323" s="57"/>
      <c r="V323" s="6"/>
      <c r="W323" s="6"/>
      <c r="X323" s="6"/>
      <c r="Y323" s="51"/>
      <c r="Z323" s="6"/>
      <c r="AA323" s="6"/>
      <c r="AB323" s="6"/>
    </row>
    <row r="324" spans="1:28" hidden="1" x14ac:dyDescent="0.25">
      <c r="A324" s="73"/>
      <c r="B324" s="69"/>
      <c r="C324" s="6"/>
      <c r="D324" s="6"/>
      <c r="E324" s="165"/>
      <c r="F324" s="7"/>
      <c r="G324" s="165"/>
      <c r="H324" s="168"/>
      <c r="I324" s="186"/>
      <c r="J324" s="191"/>
      <c r="K324" s="165"/>
      <c r="L324" s="57"/>
      <c r="M324" s="7"/>
      <c r="N324" s="7"/>
      <c r="O324" s="57"/>
      <c r="Q324" s="6"/>
      <c r="R324" s="6"/>
      <c r="S324" s="59"/>
      <c r="T324" s="57"/>
      <c r="V324" s="6"/>
      <c r="W324" s="6"/>
      <c r="X324" s="6"/>
      <c r="Y324" s="51"/>
      <c r="Z324" s="6"/>
      <c r="AA324" s="6"/>
      <c r="AB324" s="6"/>
    </row>
    <row r="325" spans="1:28" hidden="1" x14ac:dyDescent="0.25">
      <c r="A325" s="73"/>
      <c r="B325" s="69"/>
      <c r="C325" s="6"/>
      <c r="D325" s="6"/>
      <c r="E325" s="165"/>
      <c r="F325" s="7"/>
      <c r="G325" s="165"/>
      <c r="H325" s="168"/>
      <c r="I325" s="186"/>
      <c r="J325" s="191"/>
      <c r="K325" s="165"/>
      <c r="L325" s="57"/>
      <c r="M325" s="7"/>
      <c r="N325" s="7"/>
      <c r="O325" s="57"/>
      <c r="Q325" s="6"/>
      <c r="R325" s="6"/>
      <c r="S325" s="59"/>
      <c r="T325" s="57"/>
      <c r="V325" s="6"/>
      <c r="W325" s="6"/>
      <c r="X325" s="6"/>
      <c r="Y325" s="51"/>
      <c r="Z325" s="6"/>
      <c r="AA325" s="6"/>
      <c r="AB325" s="6"/>
    </row>
    <row r="326" spans="1:28" hidden="1" x14ac:dyDescent="0.25">
      <c r="A326" s="73"/>
      <c r="B326" s="69"/>
      <c r="C326" s="6"/>
      <c r="D326" s="6"/>
      <c r="E326" s="165"/>
      <c r="F326" s="7"/>
      <c r="G326" s="165"/>
      <c r="H326" s="168"/>
      <c r="I326" s="186"/>
      <c r="J326" s="191"/>
      <c r="K326" s="165"/>
      <c r="L326" s="57"/>
      <c r="M326" s="7"/>
      <c r="N326" s="7"/>
      <c r="O326" s="57"/>
      <c r="Q326" s="6"/>
      <c r="R326" s="6"/>
      <c r="S326" s="59"/>
      <c r="T326" s="57"/>
      <c r="V326" s="6"/>
      <c r="W326" s="6"/>
      <c r="X326" s="6"/>
      <c r="Y326" s="51"/>
      <c r="Z326" s="6"/>
      <c r="AA326" s="6"/>
      <c r="AB326" s="6"/>
    </row>
    <row r="327" spans="1:28" hidden="1" x14ac:dyDescent="0.25">
      <c r="A327" s="73"/>
      <c r="B327" s="69"/>
      <c r="C327" s="6"/>
      <c r="D327" s="6"/>
      <c r="E327" s="165"/>
      <c r="F327" s="7"/>
      <c r="G327" s="165"/>
      <c r="H327" s="168"/>
      <c r="I327" s="186"/>
      <c r="J327" s="191"/>
      <c r="K327" s="165"/>
      <c r="L327" s="57"/>
      <c r="M327" s="7"/>
      <c r="N327" s="7"/>
      <c r="O327" s="57"/>
      <c r="Q327" s="6"/>
      <c r="R327" s="6"/>
      <c r="S327" s="59"/>
      <c r="T327" s="57"/>
      <c r="V327" s="6"/>
      <c r="W327" s="6"/>
      <c r="X327" s="6"/>
      <c r="Y327" s="51"/>
      <c r="Z327" s="6"/>
      <c r="AA327" s="6"/>
      <c r="AB327" s="6"/>
    </row>
    <row r="328" spans="1:28" hidden="1" x14ac:dyDescent="0.25">
      <c r="A328" s="73"/>
      <c r="B328" s="69"/>
      <c r="C328" s="6"/>
      <c r="D328" s="6"/>
      <c r="E328" s="165"/>
      <c r="F328" s="7"/>
      <c r="G328" s="165"/>
      <c r="H328" s="168"/>
      <c r="I328" s="186"/>
      <c r="J328" s="191"/>
      <c r="K328" s="165"/>
      <c r="L328" s="57"/>
      <c r="M328" s="7"/>
      <c r="N328" s="7"/>
      <c r="O328" s="57"/>
      <c r="Q328" s="6"/>
      <c r="R328" s="6"/>
      <c r="S328" s="59"/>
      <c r="T328" s="57"/>
      <c r="V328" s="6"/>
      <c r="W328" s="6"/>
      <c r="X328" s="6"/>
      <c r="Y328" s="51"/>
      <c r="Z328" s="6"/>
      <c r="AA328" s="6"/>
      <c r="AB328" s="6"/>
    </row>
    <row r="329" spans="1:28" hidden="1" x14ac:dyDescent="0.25">
      <c r="A329" s="73"/>
      <c r="B329" s="69"/>
      <c r="C329" s="6"/>
      <c r="D329" s="6"/>
      <c r="E329" s="165"/>
      <c r="F329" s="7"/>
      <c r="G329" s="165"/>
      <c r="H329" s="168"/>
      <c r="I329" s="186"/>
      <c r="J329" s="191"/>
      <c r="K329" s="165"/>
      <c r="L329" s="57"/>
      <c r="M329" s="7"/>
      <c r="N329" s="7"/>
      <c r="O329" s="57"/>
      <c r="Q329" s="6"/>
      <c r="R329" s="6"/>
      <c r="S329" s="59"/>
      <c r="T329" s="57"/>
      <c r="V329" s="6"/>
      <c r="W329" s="6"/>
      <c r="X329" s="6"/>
      <c r="Y329" s="51"/>
      <c r="Z329" s="6"/>
      <c r="AA329" s="6"/>
      <c r="AB329" s="6"/>
    </row>
    <row r="330" spans="1:28" hidden="1" x14ac:dyDescent="0.25">
      <c r="A330" s="73"/>
      <c r="B330" s="69"/>
      <c r="C330" s="6"/>
      <c r="D330" s="6"/>
      <c r="E330" s="165"/>
      <c r="F330" s="7"/>
      <c r="G330" s="165"/>
      <c r="H330" s="168"/>
      <c r="I330" s="186"/>
      <c r="J330" s="191"/>
      <c r="K330" s="165"/>
      <c r="L330" s="57"/>
      <c r="M330" s="7"/>
      <c r="N330" s="7"/>
      <c r="O330" s="57"/>
      <c r="Q330" s="6"/>
      <c r="R330" s="6"/>
      <c r="S330" s="59"/>
      <c r="T330" s="57"/>
      <c r="V330" s="6"/>
      <c r="W330" s="6"/>
      <c r="X330" s="6"/>
      <c r="Y330" s="51"/>
      <c r="Z330" s="6"/>
      <c r="AA330" s="6"/>
      <c r="AB330" s="6"/>
    </row>
    <row r="331" spans="1:28" hidden="1" x14ac:dyDescent="0.25">
      <c r="A331" s="73"/>
      <c r="B331" s="69"/>
      <c r="C331" s="6"/>
      <c r="D331" s="6"/>
      <c r="E331" s="165"/>
      <c r="F331" s="7"/>
      <c r="G331" s="165"/>
      <c r="H331" s="168"/>
      <c r="I331" s="186"/>
      <c r="J331" s="191"/>
      <c r="K331" s="165"/>
      <c r="L331" s="57"/>
      <c r="M331" s="7"/>
      <c r="N331" s="7"/>
      <c r="O331" s="57"/>
      <c r="Q331" s="6"/>
      <c r="R331" s="6"/>
      <c r="S331" s="59"/>
      <c r="T331" s="57"/>
      <c r="V331" s="6"/>
      <c r="W331" s="6"/>
      <c r="X331" s="6"/>
      <c r="Y331" s="51"/>
      <c r="Z331" s="6"/>
      <c r="AA331" s="6"/>
      <c r="AB331" s="6"/>
    </row>
    <row r="332" spans="1:28" hidden="1" x14ac:dyDescent="0.25">
      <c r="A332" s="73"/>
      <c r="B332" s="69"/>
      <c r="C332" s="6"/>
      <c r="D332" s="6"/>
      <c r="E332" s="165"/>
      <c r="F332" s="7"/>
      <c r="G332" s="165"/>
      <c r="H332" s="168"/>
      <c r="I332" s="186"/>
      <c r="J332" s="191"/>
      <c r="K332" s="165"/>
      <c r="L332" s="57"/>
      <c r="M332" s="7"/>
      <c r="N332" s="7"/>
      <c r="O332" s="57"/>
      <c r="Q332" s="6"/>
      <c r="R332" s="6"/>
      <c r="S332" s="59"/>
      <c r="T332" s="57"/>
      <c r="V332" s="6"/>
      <c r="W332" s="6"/>
      <c r="X332" s="6"/>
      <c r="Y332" s="51"/>
      <c r="Z332" s="6"/>
      <c r="AA332" s="6"/>
      <c r="AB332" s="6"/>
    </row>
    <row r="333" spans="1:28" x14ac:dyDescent="0.25">
      <c r="A333" s="68"/>
      <c r="B333" s="69"/>
      <c r="C333" s="6"/>
      <c r="D333" s="6"/>
      <c r="E333" s="165"/>
      <c r="F333" s="51"/>
      <c r="G333" s="185"/>
      <c r="H333" s="185"/>
      <c r="I333" s="183"/>
      <c r="J333" s="184"/>
      <c r="K333" s="185"/>
      <c r="L333" s="50"/>
      <c r="M333" s="51"/>
      <c r="N333" s="51"/>
      <c r="O333" s="52"/>
      <c r="Q333" s="6"/>
      <c r="R333" s="6"/>
      <c r="S333" s="51"/>
      <c r="T333" s="54"/>
      <c r="V333" s="6"/>
      <c r="W333" s="6"/>
      <c r="X333" s="6"/>
      <c r="Y333" s="51"/>
      <c r="Z333" s="6"/>
      <c r="AA333" s="6"/>
      <c r="AB333" s="6"/>
    </row>
    <row r="334" spans="1:28" x14ac:dyDescent="0.25">
      <c r="A334" s="77" t="s">
        <v>128</v>
      </c>
      <c r="B334" s="69"/>
      <c r="C334" s="7">
        <f>SUM(C335:C338)</f>
        <v>0</v>
      </c>
      <c r="D334" s="7">
        <f>SUM(D335:D338)</f>
        <v>300306000</v>
      </c>
      <c r="E334" s="168">
        <f>SUM(E335:E338)</f>
        <v>15007929.09</v>
      </c>
      <c r="F334" s="7">
        <f>D334+E334</f>
        <v>315313929.08999997</v>
      </c>
      <c r="G334" s="165">
        <f>SUM(G335:G338)</f>
        <v>37422302.119999997</v>
      </c>
      <c r="H334" s="168">
        <f>F334-G334</f>
        <v>277891626.96999997</v>
      </c>
      <c r="I334" s="186">
        <f>G334/F334</f>
        <v>0.11868267991839511</v>
      </c>
      <c r="J334" s="168">
        <f>SUM(J335:J338)</f>
        <v>471840.5</v>
      </c>
      <c r="K334" s="168">
        <f>SUM(K335:K338)</f>
        <v>16998144.580000002</v>
      </c>
      <c r="L334" s="57">
        <f>K334/F334</f>
        <v>5.3908638381618169E-2</v>
      </c>
      <c r="M334" s="7">
        <f>K334+G334+J334</f>
        <v>54892287.200000003</v>
      </c>
      <c r="N334" s="7">
        <f>H334-K334-J334</f>
        <v>260421641.88999996</v>
      </c>
      <c r="O334" s="72">
        <f>M334/F334</f>
        <v>0.17408773332158159</v>
      </c>
      <c r="Q334" s="7">
        <f>SUM(Q335:Q338)</f>
        <v>11705000</v>
      </c>
      <c r="R334" s="7">
        <f>SUM(R335:R338)</f>
        <v>13052000.000000002</v>
      </c>
      <c r="S334" s="7">
        <f>SUM(S335:S338)</f>
        <v>285178641.88999999</v>
      </c>
      <c r="T334" s="57">
        <f>+M334/(Q334+F334+R334)</f>
        <v>0.161414230104546</v>
      </c>
      <c r="V334" s="7">
        <f>SUM(V335:V338)</f>
        <v>0</v>
      </c>
      <c r="W334" s="7">
        <f>SUM(W335:W338)</f>
        <v>0</v>
      </c>
      <c r="X334" s="7">
        <f>SUM(X335:X338)</f>
        <v>0</v>
      </c>
      <c r="Y334" s="51"/>
      <c r="Z334" s="7">
        <f>SUM(Z335:Z338)</f>
        <v>0</v>
      </c>
      <c r="AA334" s="7">
        <f>SUM(AA335:AA338)</f>
        <v>0</v>
      </c>
      <c r="AB334" s="7">
        <f>SUM(AB335:AB338)</f>
        <v>0</v>
      </c>
    </row>
    <row r="335" spans="1:28" x14ac:dyDescent="0.25">
      <c r="A335" s="48" t="s">
        <v>31</v>
      </c>
      <c r="B335" s="69"/>
      <c r="C335" s="12">
        <f>+C262+C268+C270+C272+C274+C275+C276+C277+C285+C286+C287+C289+C290+C291+C292+C293+C294+C295+C296+C299+C300+C303+C304+C305+C306+C309+C310+C311</f>
        <v>0</v>
      </c>
      <c r="D335" s="12">
        <f>+D262+D268+D270</f>
        <v>5929488.1299999999</v>
      </c>
      <c r="E335" s="169">
        <f>+E262+E268+E270</f>
        <v>8348954.6900000004</v>
      </c>
      <c r="F335" s="7">
        <f>D335+E335</f>
        <v>14278442.82</v>
      </c>
      <c r="G335" s="169">
        <f>+G262+G268+G270</f>
        <v>2419911.71</v>
      </c>
      <c r="H335" s="168">
        <f>F335-G335</f>
        <v>11858531.109999999</v>
      </c>
      <c r="I335" s="186">
        <f>G335/F335</f>
        <v>0.16948008550416985</v>
      </c>
      <c r="J335" s="169">
        <f>J262+J268+J270</f>
        <v>0</v>
      </c>
      <c r="K335" s="169">
        <f>+K262+K268+K270</f>
        <v>0</v>
      </c>
      <c r="L335" s="57">
        <f>K335/F335</f>
        <v>0</v>
      </c>
      <c r="M335" s="12">
        <f>+M262+M268+M270</f>
        <v>2419911.71</v>
      </c>
      <c r="N335" s="7">
        <f>H335-K335-J335</f>
        <v>11858531.109999999</v>
      </c>
      <c r="O335" s="72">
        <f>M335/F335</f>
        <v>0.16948008550416985</v>
      </c>
      <c r="Q335" s="12">
        <f>+Q262+Q268+Q270</f>
        <v>5691316.3934426224</v>
      </c>
      <c r="R335" s="12">
        <f>+R262+R268+R270</f>
        <v>5727143.3414400481</v>
      </c>
      <c r="S335" s="59">
        <f t="shared" ref="S335:S338" si="393">+N335+C335+Q335+R335</f>
        <v>23276990.844882671</v>
      </c>
      <c r="T335" s="57">
        <f t="shared" ref="T335:T338" si="394">+M335/(Q335+F335+R335)</f>
        <v>9.4171338542909031E-2</v>
      </c>
      <c r="V335" s="12">
        <f>+V262+V268+V270</f>
        <v>0</v>
      </c>
      <c r="W335" s="12">
        <f>+W262+W268+W270</f>
        <v>0</v>
      </c>
      <c r="X335" s="12">
        <f>+X262+X268+X270</f>
        <v>0</v>
      </c>
      <c r="Y335" s="51"/>
      <c r="Z335" s="12">
        <f>+Z262+Z268+Z270</f>
        <v>0</v>
      </c>
      <c r="AA335" s="12">
        <f>+AA262+AA268+AA270</f>
        <v>0</v>
      </c>
      <c r="AB335" s="12">
        <f>+AB262+AB268+AB270</f>
        <v>0</v>
      </c>
    </row>
    <row r="336" spans="1:28" x14ac:dyDescent="0.25">
      <c r="A336" s="48" t="s">
        <v>32</v>
      </c>
      <c r="B336" s="69"/>
      <c r="C336" s="12">
        <f>+C263+C269+C271+C273+C279+C280+C281+C278+C283+C308</f>
        <v>0</v>
      </c>
      <c r="D336" s="12">
        <f>+D263+D269</f>
        <v>294376511.87</v>
      </c>
      <c r="E336" s="169">
        <f>+E263+E269</f>
        <v>6658974.4000000004</v>
      </c>
      <c r="F336" s="7">
        <f>D336+E336</f>
        <v>301035486.26999998</v>
      </c>
      <c r="G336" s="169">
        <f>+G263+G269</f>
        <v>35002390.409999996</v>
      </c>
      <c r="H336" s="168">
        <f>F336-G336</f>
        <v>266033095.85999998</v>
      </c>
      <c r="I336" s="186">
        <f>G336/F336</f>
        <v>0.11627330333609309</v>
      </c>
      <c r="J336" s="169">
        <f>J269+J263</f>
        <v>471840.5</v>
      </c>
      <c r="K336" s="169">
        <f>+K263+K269</f>
        <v>16998144.580000002</v>
      </c>
      <c r="L336" s="57">
        <f>K336/F336</f>
        <v>5.6465584142974742E-2</v>
      </c>
      <c r="M336" s="12">
        <f>+M263+M269</f>
        <v>52472375.489999995</v>
      </c>
      <c r="N336" s="7">
        <f t="shared" ref="N336:N338" si="395">H336-K336-J336</f>
        <v>248563110.77999997</v>
      </c>
      <c r="O336" s="72">
        <f>M336/F336</f>
        <v>0.17430627910404325</v>
      </c>
      <c r="Q336" s="12">
        <f>+Q263+Q269</f>
        <v>6013683.6065573776</v>
      </c>
      <c r="R336" s="12">
        <f>+R263+R269</f>
        <v>7324856.6585599538</v>
      </c>
      <c r="S336" s="59">
        <f t="shared" si="393"/>
        <v>261901651.04511729</v>
      </c>
      <c r="T336" s="57">
        <f t="shared" si="394"/>
        <v>0.16691065756394013</v>
      </c>
      <c r="V336" s="12">
        <f>+V263+V269</f>
        <v>0</v>
      </c>
      <c r="W336" s="12">
        <f>+W263+W269</f>
        <v>0</v>
      </c>
      <c r="X336" s="12">
        <f>+X263+X269</f>
        <v>0</v>
      </c>
      <c r="Y336" s="51"/>
      <c r="Z336" s="12">
        <f>+Z263+Z269</f>
        <v>0</v>
      </c>
      <c r="AA336" s="12">
        <f>+AA263+AA269</f>
        <v>0</v>
      </c>
      <c r="AB336" s="12">
        <f>+AB263+AB269</f>
        <v>0</v>
      </c>
    </row>
    <row r="337" spans="1:28" hidden="1" x14ac:dyDescent="0.25">
      <c r="A337" s="48" t="s">
        <v>54</v>
      </c>
      <c r="B337" s="69"/>
      <c r="C337" s="12">
        <f>+C264</f>
        <v>0</v>
      </c>
      <c r="D337" s="12">
        <f t="shared" ref="D337" si="396">+D264</f>
        <v>0</v>
      </c>
      <c r="E337" s="169">
        <f t="shared" ref="E337:G337" si="397">+E264</f>
        <v>0</v>
      </c>
      <c r="F337" s="7">
        <f>D337+E337</f>
        <v>0</v>
      </c>
      <c r="G337" s="169">
        <f t="shared" si="397"/>
        <v>0</v>
      </c>
      <c r="H337" s="168">
        <f>F337-G337</f>
        <v>0</v>
      </c>
      <c r="I337" s="186" t="e">
        <f>G337/F337</f>
        <v>#DIV/0!</v>
      </c>
      <c r="J337" s="169">
        <f t="shared" ref="J337:K337" si="398">+J264</f>
        <v>0</v>
      </c>
      <c r="K337" s="169">
        <f t="shared" si="398"/>
        <v>0</v>
      </c>
      <c r="L337" s="57" t="e">
        <f>K337/F337</f>
        <v>#DIV/0!</v>
      </c>
      <c r="M337" s="12">
        <f t="shared" ref="M337" si="399">+M264</f>
        <v>0</v>
      </c>
      <c r="N337" s="7">
        <f t="shared" si="395"/>
        <v>0</v>
      </c>
      <c r="O337" s="72" t="e">
        <f>M337/F337</f>
        <v>#DIV/0!</v>
      </c>
      <c r="Q337" s="12">
        <f t="shared" ref="Q337" si="400">+Q264</f>
        <v>0</v>
      </c>
      <c r="R337" s="12">
        <f t="shared" ref="R337" si="401">+R264</f>
        <v>0</v>
      </c>
      <c r="S337" s="59">
        <f t="shared" si="393"/>
        <v>0</v>
      </c>
      <c r="T337" s="57" t="e">
        <f t="shared" si="394"/>
        <v>#DIV/0!</v>
      </c>
      <c r="V337" s="12">
        <f t="shared" ref="V337:W337" si="402">+V264</f>
        <v>0</v>
      </c>
      <c r="W337" s="12">
        <f t="shared" si="402"/>
        <v>0</v>
      </c>
      <c r="X337" s="12">
        <f t="shared" ref="X337" si="403">+X264</f>
        <v>0</v>
      </c>
      <c r="Y337" s="51"/>
      <c r="Z337" s="12">
        <f t="shared" ref="Z337:AB337" si="404">+Z264</f>
        <v>0</v>
      </c>
      <c r="AA337" s="12">
        <f t="shared" si="404"/>
        <v>0</v>
      </c>
      <c r="AB337" s="12">
        <f t="shared" si="404"/>
        <v>0</v>
      </c>
    </row>
    <row r="338" spans="1:28" hidden="1" x14ac:dyDescent="0.25">
      <c r="A338" s="48" t="s">
        <v>33</v>
      </c>
      <c r="B338" s="69"/>
      <c r="C338" s="12">
        <f>+C265+C284+C288+C297+C298+C301+C302+C307</f>
        <v>0</v>
      </c>
      <c r="D338" s="12">
        <f>D265</f>
        <v>0</v>
      </c>
      <c r="E338" s="169">
        <f>E265</f>
        <v>0</v>
      </c>
      <c r="F338" s="7">
        <f>D338+E338</f>
        <v>0</v>
      </c>
      <c r="G338" s="169">
        <f>G265</f>
        <v>0</v>
      </c>
      <c r="H338" s="168">
        <f>F338-G338</f>
        <v>0</v>
      </c>
      <c r="I338" s="186" t="e">
        <f>G338/F338</f>
        <v>#DIV/0!</v>
      </c>
      <c r="J338" s="169">
        <f>J265</f>
        <v>0</v>
      </c>
      <c r="K338" s="169">
        <f>K265</f>
        <v>0</v>
      </c>
      <c r="L338" s="57" t="e">
        <f>K338/F338</f>
        <v>#DIV/0!</v>
      </c>
      <c r="M338" s="12">
        <f>M265</f>
        <v>0</v>
      </c>
      <c r="N338" s="7">
        <f t="shared" si="395"/>
        <v>0</v>
      </c>
      <c r="O338" s="72" t="e">
        <f>M338/F338</f>
        <v>#DIV/0!</v>
      </c>
      <c r="Q338" s="12">
        <f>Q265</f>
        <v>0</v>
      </c>
      <c r="R338" s="12">
        <f>R265</f>
        <v>0</v>
      </c>
      <c r="S338" s="59">
        <f t="shared" si="393"/>
        <v>0</v>
      </c>
      <c r="T338" s="57" t="e">
        <f t="shared" si="394"/>
        <v>#DIV/0!</v>
      </c>
      <c r="V338" s="12">
        <f>V265</f>
        <v>0</v>
      </c>
      <c r="W338" s="12">
        <f>W265</f>
        <v>0</v>
      </c>
      <c r="X338" s="12">
        <f>X265</f>
        <v>0</v>
      </c>
      <c r="Y338" s="51"/>
      <c r="Z338" s="12">
        <f>Z265</f>
        <v>0</v>
      </c>
      <c r="AA338" s="12">
        <f>AA265</f>
        <v>0</v>
      </c>
      <c r="AB338" s="12">
        <f>AB265</f>
        <v>0</v>
      </c>
    </row>
    <row r="339" spans="1:28" hidden="1" x14ac:dyDescent="0.25">
      <c r="A339" s="68"/>
      <c r="B339" s="69"/>
      <c r="C339" s="6"/>
      <c r="D339" s="6"/>
      <c r="E339" s="165"/>
      <c r="F339" s="51"/>
      <c r="G339" s="185"/>
      <c r="H339" s="185"/>
      <c r="I339" s="183"/>
      <c r="J339" s="184"/>
      <c r="K339" s="185"/>
      <c r="L339" s="50"/>
      <c r="M339" s="51"/>
      <c r="N339" s="51"/>
      <c r="O339" s="52"/>
      <c r="Q339" s="6"/>
      <c r="R339" s="6"/>
      <c r="S339" s="12"/>
      <c r="T339" s="54"/>
      <c r="V339" s="6"/>
      <c r="W339" s="6"/>
      <c r="X339" s="6"/>
      <c r="Y339" s="51"/>
      <c r="Z339" s="6"/>
      <c r="AA339" s="6"/>
      <c r="AB339" s="6"/>
    </row>
    <row r="340" spans="1:28" hidden="1" x14ac:dyDescent="0.25">
      <c r="A340" s="68"/>
      <c r="B340" s="69"/>
      <c r="C340" s="6"/>
      <c r="D340" s="6"/>
      <c r="E340" s="165"/>
      <c r="F340" s="51"/>
      <c r="G340" s="185"/>
      <c r="H340" s="185"/>
      <c r="I340" s="183"/>
      <c r="J340" s="184"/>
      <c r="K340" s="185"/>
      <c r="L340" s="50"/>
      <c r="M340" s="51"/>
      <c r="N340" s="51"/>
      <c r="O340" s="52"/>
      <c r="Q340" s="6"/>
      <c r="R340" s="6"/>
      <c r="S340" s="12"/>
      <c r="T340" s="54"/>
      <c r="V340" s="6"/>
      <c r="W340" s="6"/>
      <c r="X340" s="6"/>
      <c r="Y340" s="51"/>
      <c r="Z340" s="6"/>
      <c r="AA340" s="6"/>
      <c r="AB340" s="6"/>
    </row>
    <row r="341" spans="1:28" x14ac:dyDescent="0.25">
      <c r="C341" s="80"/>
      <c r="S341" s="80"/>
    </row>
    <row r="342" spans="1:28" x14ac:dyDescent="0.25">
      <c r="A342" s="85" t="s">
        <v>129</v>
      </c>
      <c r="B342" s="85"/>
      <c r="C342" s="80"/>
      <c r="F342" s="80"/>
      <c r="G342" s="170"/>
      <c r="H342" s="192" t="s">
        <v>146</v>
      </c>
      <c r="K342" s="195"/>
      <c r="M342" s="80"/>
      <c r="O342" s="86" t="s">
        <v>130</v>
      </c>
      <c r="S342" s="80"/>
    </row>
    <row r="343" spans="1:28" x14ac:dyDescent="0.25">
      <c r="C343" s="80"/>
      <c r="G343" s="196"/>
      <c r="M343" s="80"/>
      <c r="N343" s="264"/>
      <c r="O343" s="13"/>
    </row>
    <row r="344" spans="1:28" x14ac:dyDescent="0.25">
      <c r="C344" s="80"/>
      <c r="F344" s="13"/>
      <c r="G344" s="196"/>
      <c r="K344" s="170"/>
      <c r="M344" s="80"/>
      <c r="O344" s="13"/>
    </row>
    <row r="345" spans="1:28" x14ac:dyDescent="0.25">
      <c r="A345" s="24" t="s">
        <v>152</v>
      </c>
      <c r="B345" s="153"/>
      <c r="C345" s="1"/>
      <c r="D345" s="87"/>
      <c r="E345" s="162"/>
      <c r="F345" s="24"/>
      <c r="G345" s="270"/>
      <c r="H345" s="171" t="s">
        <v>154</v>
      </c>
      <c r="I345" s="172"/>
      <c r="O345" s="87" t="s">
        <v>156</v>
      </c>
      <c r="S345" s="80"/>
    </row>
    <row r="346" spans="1:28" x14ac:dyDescent="0.25">
      <c r="A346" s="53" t="s">
        <v>153</v>
      </c>
      <c r="B346" s="152"/>
      <c r="D346" s="86"/>
      <c r="F346" s="80"/>
      <c r="G346" s="196"/>
      <c r="H346" s="192" t="s">
        <v>155</v>
      </c>
      <c r="O346" s="86" t="s">
        <v>157</v>
      </c>
    </row>
  </sheetData>
  <mergeCells count="3">
    <mergeCell ref="D7:F7"/>
    <mergeCell ref="Q7:R7"/>
    <mergeCell ref="J7:K7"/>
  </mergeCells>
  <printOptions horizontalCentered="1"/>
  <pageMargins left="0.4" right="0.4" top="0.5" bottom="0.5" header="0" footer="0"/>
  <pageSetup paperSize="9" scale="51" fitToHeight="6" orientation="landscape" r:id="rId1"/>
  <headerFooter>
    <oddFooter>Page &amp;P of &amp;N</oddFooter>
  </headerFooter>
  <rowBreaks count="5" manualBreakCount="5">
    <brk id="52" max="19" man="1"/>
    <brk id="102" max="19" man="1"/>
    <brk id="145" max="19" man="1"/>
    <brk id="192" max="19" man="1"/>
    <brk id="235" max="19" man="1"/>
  </rowBreaks>
  <colBreaks count="1" manualBreakCount="1">
    <brk id="1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47"/>
  <sheetViews>
    <sheetView zoomScaleNormal="100" zoomScaleSheetLayoutView="86" workbookViewId="0">
      <pane xSplit="2" ySplit="9" topLeftCell="I10" activePane="bottomRight" state="frozen"/>
      <selection pane="topRight" activeCell="C1" sqref="C1"/>
      <selection pane="bottomLeft" activeCell="A10" sqref="A10"/>
      <selection pane="bottomRight" activeCell="Q14" sqref="Q14"/>
    </sheetView>
  </sheetViews>
  <sheetFormatPr defaultRowHeight="15" x14ac:dyDescent="0.25"/>
  <cols>
    <col min="1" max="1" width="37.7109375" style="53" customWidth="1"/>
    <col min="2" max="2" width="14" style="79" bestFit="1" customWidth="1"/>
    <col min="3" max="3" width="17.85546875" style="13" bestFit="1" customWidth="1"/>
    <col min="4" max="5" width="16.85546875" style="13" bestFit="1" customWidth="1"/>
    <col min="6" max="6" width="18" style="53" bestFit="1" customWidth="1"/>
    <col min="7" max="7" width="15.28515625" style="192" bestFit="1" customWidth="1"/>
    <col min="8" max="8" width="17.7109375" style="192" bestFit="1" customWidth="1"/>
    <col min="9" max="9" width="9.28515625" style="193" customWidth="1"/>
    <col min="10" max="10" width="14.7109375" style="194" customWidth="1"/>
    <col min="11" max="11" width="17.85546875" style="192" bestFit="1" customWidth="1"/>
    <col min="12" max="12" width="9.28515625" style="81" customWidth="1"/>
    <col min="13" max="13" width="15.28515625" style="53" bestFit="1" customWidth="1"/>
    <col min="14" max="14" width="16.85546875" style="53" bestFit="1" customWidth="1"/>
    <col min="15" max="15" width="9.28515625" style="83" customWidth="1"/>
    <col min="16" max="16" width="1.7109375" style="53" customWidth="1"/>
    <col min="17" max="17" width="23" style="13" customWidth="1"/>
    <col min="18" max="18" width="13.28515625" style="13" customWidth="1"/>
    <col min="19" max="19" width="18" style="53" bestFit="1" customWidth="1"/>
    <col min="20" max="20" width="10.5703125" style="84" customWidth="1"/>
    <col min="21" max="21" width="9.140625" style="53" customWidth="1"/>
    <col min="22" max="24" width="23.140625" style="13" bestFit="1" customWidth="1"/>
    <col min="25" max="25" width="9.140625" style="53" customWidth="1"/>
    <col min="26" max="28" width="23.140625" style="13" bestFit="1" customWidth="1"/>
    <col min="29" max="16384" width="9.140625" style="53"/>
  </cols>
  <sheetData>
    <row r="1" spans="1:28" s="24" customFormat="1" x14ac:dyDescent="0.25">
      <c r="A1" s="24" t="s">
        <v>0</v>
      </c>
      <c r="B1" s="25"/>
      <c r="C1" s="1"/>
      <c r="D1" s="1"/>
      <c r="E1" s="1"/>
      <c r="G1" s="171"/>
      <c r="H1" s="171"/>
      <c r="I1" s="172"/>
      <c r="J1" s="173"/>
      <c r="K1" s="171"/>
      <c r="L1" s="26"/>
      <c r="O1" s="28"/>
      <c r="Q1" s="1"/>
      <c r="R1" s="1"/>
      <c r="T1" s="29"/>
      <c r="V1" s="1"/>
      <c r="W1" s="1"/>
      <c r="X1" s="1"/>
      <c r="Z1" s="1"/>
      <c r="AA1" s="1"/>
      <c r="AB1" s="1"/>
    </row>
    <row r="2" spans="1:28" s="24" customFormat="1" x14ac:dyDescent="0.25">
      <c r="A2" s="24" t="s">
        <v>150</v>
      </c>
      <c r="B2" s="25"/>
      <c r="C2" s="1"/>
      <c r="D2" s="1"/>
      <c r="E2" s="1"/>
      <c r="G2" s="171"/>
      <c r="H2" s="171"/>
      <c r="I2" s="172"/>
      <c r="J2" s="173"/>
      <c r="K2" s="171"/>
      <c r="L2" s="26"/>
      <c r="O2" s="28"/>
      <c r="Q2" s="1"/>
      <c r="R2" s="1"/>
      <c r="T2" s="29"/>
      <c r="V2" s="1"/>
      <c r="W2" s="1"/>
      <c r="X2" s="1"/>
      <c r="Z2" s="1"/>
      <c r="AA2" s="1"/>
      <c r="AB2" s="1"/>
    </row>
    <row r="3" spans="1:28" s="24" customFormat="1" x14ac:dyDescent="0.25">
      <c r="A3" s="24" t="s">
        <v>1</v>
      </c>
      <c r="B3" s="25"/>
      <c r="C3" s="1"/>
      <c r="D3" s="1"/>
      <c r="E3" s="1"/>
      <c r="G3" s="171"/>
      <c r="H3" s="171"/>
      <c r="I3" s="172"/>
      <c r="J3" s="173"/>
      <c r="K3" s="171"/>
      <c r="L3" s="26"/>
      <c r="O3" s="28"/>
      <c r="Q3" s="1"/>
      <c r="R3" s="1"/>
      <c r="T3" s="29"/>
      <c r="V3" s="1"/>
      <c r="W3" s="1"/>
      <c r="X3" s="1"/>
      <c r="Z3" s="1"/>
      <c r="AA3" s="1"/>
      <c r="AB3" s="1"/>
    </row>
    <row r="4" spans="1:28" s="24" customFormat="1" x14ac:dyDescent="0.25">
      <c r="A4" s="24" t="s">
        <v>151</v>
      </c>
      <c r="B4" s="25"/>
      <c r="C4" s="1"/>
      <c r="D4" s="1"/>
      <c r="E4" s="1"/>
      <c r="G4" s="171"/>
      <c r="H4" s="171"/>
      <c r="I4" s="172"/>
      <c r="J4" s="173"/>
      <c r="K4" s="171"/>
      <c r="L4" s="26"/>
      <c r="O4" s="28"/>
      <c r="Q4" s="1"/>
      <c r="R4" s="1"/>
      <c r="S4" s="1"/>
      <c r="T4" s="29"/>
      <c r="V4" s="1"/>
      <c r="W4" s="1"/>
      <c r="X4" s="1"/>
      <c r="Z4" s="1"/>
      <c r="AA4" s="1"/>
      <c r="AB4" s="1"/>
    </row>
    <row r="5" spans="1:28" s="24" customFormat="1" x14ac:dyDescent="0.25">
      <c r="A5" s="24" t="s">
        <v>167</v>
      </c>
      <c r="B5" s="25"/>
      <c r="C5" s="1"/>
      <c r="D5" s="1"/>
      <c r="E5" s="1"/>
      <c r="G5" s="171"/>
      <c r="H5" s="171"/>
      <c r="I5" s="172"/>
      <c r="J5" s="173"/>
      <c r="K5" s="162"/>
      <c r="L5" s="26"/>
      <c r="O5" s="28"/>
      <c r="Q5" s="1"/>
      <c r="R5" s="1"/>
      <c r="T5" s="29"/>
      <c r="V5" s="1"/>
      <c r="W5" s="1"/>
      <c r="X5" s="1"/>
      <c r="Z5" s="1"/>
      <c r="AA5" s="1"/>
      <c r="AB5" s="1"/>
    </row>
    <row r="6" spans="1:28" s="24" customFormat="1" x14ac:dyDescent="0.25">
      <c r="B6" s="25"/>
      <c r="C6" s="1"/>
      <c r="D6" s="1"/>
      <c r="E6" s="1"/>
      <c r="G6" s="171"/>
      <c r="H6" s="171"/>
      <c r="I6" s="172"/>
      <c r="J6" s="173"/>
      <c r="K6" s="171"/>
      <c r="L6" s="26"/>
      <c r="O6" s="28"/>
      <c r="Q6" s="1"/>
      <c r="R6" s="1"/>
      <c r="T6" s="29"/>
      <c r="V6" s="1"/>
      <c r="W6" s="1"/>
      <c r="X6" s="1"/>
      <c r="Z6" s="1"/>
      <c r="AA6" s="1"/>
      <c r="AB6" s="1"/>
    </row>
    <row r="7" spans="1:28" s="24" customFormat="1" ht="30.75" customHeight="1" x14ac:dyDescent="0.25">
      <c r="A7" s="30"/>
      <c r="B7" s="31"/>
      <c r="C7" s="2"/>
      <c r="D7" s="281" t="s">
        <v>2</v>
      </c>
      <c r="E7" s="281"/>
      <c r="F7" s="281"/>
      <c r="G7" s="208" t="s">
        <v>3</v>
      </c>
      <c r="H7" s="174"/>
      <c r="I7" s="175" t="s">
        <v>4</v>
      </c>
      <c r="J7" s="284" t="s">
        <v>5</v>
      </c>
      <c r="K7" s="284"/>
      <c r="L7" s="34" t="s">
        <v>4</v>
      </c>
      <c r="M7" s="36"/>
      <c r="N7" s="37" t="s">
        <v>6</v>
      </c>
      <c r="O7" s="34" t="s">
        <v>4</v>
      </c>
      <c r="Q7" s="282" t="s">
        <v>8</v>
      </c>
      <c r="R7" s="283"/>
      <c r="S7" s="37" t="s">
        <v>6</v>
      </c>
      <c r="T7" s="34" t="s">
        <v>7</v>
      </c>
      <c r="Z7" s="24" t="s">
        <v>10</v>
      </c>
    </row>
    <row r="8" spans="1:28" s="24" customFormat="1" ht="30" x14ac:dyDescent="0.25">
      <c r="A8" s="38" t="s">
        <v>11</v>
      </c>
      <c r="B8" s="39"/>
      <c r="C8" s="3" t="s">
        <v>12</v>
      </c>
      <c r="D8" s="5" t="s">
        <v>13</v>
      </c>
      <c r="E8" s="5" t="s">
        <v>14</v>
      </c>
      <c r="F8" s="40" t="s">
        <v>135</v>
      </c>
      <c r="G8" s="209" t="s">
        <v>15</v>
      </c>
      <c r="H8" s="176" t="s">
        <v>16</v>
      </c>
      <c r="I8" s="177" t="s">
        <v>17</v>
      </c>
      <c r="J8" s="178" t="s">
        <v>133</v>
      </c>
      <c r="K8" s="179" t="s">
        <v>18</v>
      </c>
      <c r="L8" s="43" t="s">
        <v>17</v>
      </c>
      <c r="M8" s="4" t="s">
        <v>19</v>
      </c>
      <c r="N8" s="4" t="s">
        <v>20</v>
      </c>
      <c r="O8" s="43" t="s">
        <v>17</v>
      </c>
      <c r="Q8" s="5" t="s">
        <v>171</v>
      </c>
      <c r="R8" s="5" t="s">
        <v>172</v>
      </c>
      <c r="S8" s="4" t="s">
        <v>21</v>
      </c>
      <c r="T8" s="44" t="s">
        <v>21</v>
      </c>
      <c r="V8" s="5" t="s">
        <v>170</v>
      </c>
      <c r="W8" s="5" t="s">
        <v>171</v>
      </c>
      <c r="X8" s="5" t="s">
        <v>172</v>
      </c>
      <c r="Y8" s="45"/>
      <c r="Z8" s="5" t="s">
        <v>170</v>
      </c>
      <c r="AA8" s="5" t="s">
        <v>171</v>
      </c>
      <c r="AB8" s="5" t="s">
        <v>172</v>
      </c>
    </row>
    <row r="9" spans="1:28" s="10" customFormat="1" ht="22.5" x14ac:dyDescent="0.2">
      <c r="A9" s="154"/>
      <c r="B9" s="46"/>
      <c r="C9" s="155" t="s">
        <v>22</v>
      </c>
      <c r="D9" s="156" t="s">
        <v>23</v>
      </c>
      <c r="E9" s="155" t="s">
        <v>24</v>
      </c>
      <c r="F9" s="157" t="s">
        <v>136</v>
      </c>
      <c r="G9" s="180" t="s">
        <v>25</v>
      </c>
      <c r="H9" s="181" t="s">
        <v>26</v>
      </c>
      <c r="I9" s="182" t="s">
        <v>145</v>
      </c>
      <c r="J9" s="164" t="s">
        <v>131</v>
      </c>
      <c r="K9" s="181" t="s">
        <v>134</v>
      </c>
      <c r="L9" s="159" t="s">
        <v>137</v>
      </c>
      <c r="M9" s="158" t="s">
        <v>138</v>
      </c>
      <c r="N9" s="157" t="s">
        <v>139</v>
      </c>
      <c r="O9" s="159" t="s">
        <v>140</v>
      </c>
      <c r="Q9" s="160" t="s">
        <v>141</v>
      </c>
      <c r="R9" s="160" t="s">
        <v>142</v>
      </c>
      <c r="S9" s="158" t="s">
        <v>143</v>
      </c>
      <c r="T9" s="161" t="s">
        <v>149</v>
      </c>
      <c r="V9" s="160"/>
      <c r="W9" s="160"/>
      <c r="X9" s="160"/>
      <c r="Y9" s="11"/>
      <c r="Z9" s="160"/>
      <c r="AA9" s="160"/>
      <c r="AB9" s="160"/>
    </row>
    <row r="10" spans="1:28" x14ac:dyDescent="0.25">
      <c r="A10" s="48" t="s">
        <v>27</v>
      </c>
      <c r="B10" s="49"/>
      <c r="C10" s="6"/>
      <c r="D10" s="6"/>
      <c r="E10" s="6"/>
      <c r="F10" s="6"/>
      <c r="G10" s="165"/>
      <c r="H10" s="165"/>
      <c r="I10" s="183"/>
      <c r="J10" s="184"/>
      <c r="K10" s="185"/>
      <c r="L10" s="50"/>
      <c r="M10" s="6"/>
      <c r="N10" s="6"/>
      <c r="O10" s="52"/>
      <c r="Q10" s="6"/>
      <c r="R10" s="6"/>
      <c r="S10" s="51"/>
      <c r="T10" s="54"/>
      <c r="V10" s="6"/>
      <c r="W10" s="6"/>
      <c r="X10" s="6"/>
      <c r="Y10" s="51"/>
      <c r="Z10" s="6"/>
      <c r="AA10" s="6"/>
      <c r="AB10" s="6"/>
    </row>
    <row r="11" spans="1:28" x14ac:dyDescent="0.25">
      <c r="A11" s="48" t="s">
        <v>28</v>
      </c>
      <c r="B11" s="49"/>
      <c r="C11" s="6"/>
      <c r="D11" s="6"/>
      <c r="E11" s="6"/>
      <c r="F11" s="6"/>
      <c r="G11" s="165"/>
      <c r="H11" s="165"/>
      <c r="I11" s="183"/>
      <c r="J11" s="184"/>
      <c r="K11" s="185"/>
      <c r="L11" s="50"/>
      <c r="M11" s="6"/>
      <c r="N11" s="6"/>
      <c r="O11" s="52"/>
      <c r="Q11" s="6"/>
      <c r="R11" s="6"/>
      <c r="S11" s="51"/>
      <c r="T11" s="54"/>
      <c r="V11" s="6"/>
      <c r="W11" s="6"/>
      <c r="X11" s="6"/>
      <c r="Y11" s="51"/>
      <c r="Z11" s="6"/>
      <c r="AA11" s="6"/>
      <c r="AB11" s="6"/>
    </row>
    <row r="12" spans="1:28" ht="30" x14ac:dyDescent="0.25">
      <c r="A12" s="55" t="s">
        <v>29</v>
      </c>
      <c r="B12" s="49" t="s">
        <v>30</v>
      </c>
      <c r="C12" s="7">
        <f>SUM(C13:C15)</f>
        <v>123490.58999999997</v>
      </c>
      <c r="D12" s="56">
        <f>SUM(D13:D15)</f>
        <v>0</v>
      </c>
      <c r="E12" s="56">
        <f>SUM(E13:E15)</f>
        <v>0</v>
      </c>
      <c r="F12" s="56">
        <f>D12+E12</f>
        <v>0</v>
      </c>
      <c r="G12" s="166">
        <f>G14</f>
        <v>0</v>
      </c>
      <c r="H12" s="166">
        <f>F12-G12</f>
        <v>0</v>
      </c>
      <c r="I12" s="186" t="e">
        <f>G12/F12</f>
        <v>#DIV/0!</v>
      </c>
      <c r="J12" s="166">
        <f>SUM(J13:J15)</f>
        <v>0</v>
      </c>
      <c r="K12" s="166">
        <f>SUM(K13:K15)</f>
        <v>0</v>
      </c>
      <c r="L12" s="57" t="e">
        <f t="shared" ref="L12:L15" si="0">(K12+J12)/F12</f>
        <v>#DIV/0!</v>
      </c>
      <c r="M12" s="56">
        <f>K12+G12+J12</f>
        <v>0</v>
      </c>
      <c r="N12" s="56">
        <f>H12-K12-J12</f>
        <v>0</v>
      </c>
      <c r="O12" s="57" t="e">
        <f>M12/F12</f>
        <v>#DIV/0!</v>
      </c>
      <c r="P12" s="58"/>
      <c r="Q12" s="56">
        <f>SUM(Q13:Q15)</f>
        <v>0</v>
      </c>
      <c r="R12" s="56">
        <f>SUM(R13:R15)</f>
        <v>0</v>
      </c>
      <c r="S12" s="59">
        <f>+N12+C12+Q12+R12</f>
        <v>123490.58999999997</v>
      </c>
      <c r="T12" s="57">
        <f>+M12/(Q12+F12+R12+C12)</f>
        <v>0</v>
      </c>
      <c r="V12" s="56">
        <f>SUM(V13:V15)</f>
        <v>0</v>
      </c>
      <c r="W12" s="56">
        <f>SUM(W13:W15)</f>
        <v>0</v>
      </c>
      <c r="X12" s="56">
        <f>SUM(X13:X15)</f>
        <v>0</v>
      </c>
      <c r="Y12" s="51"/>
      <c r="Z12" s="56">
        <f>SUM(Z13:Z15)</f>
        <v>0</v>
      </c>
      <c r="AA12" s="56">
        <f>SUM(AA13:AA15)</f>
        <v>0</v>
      </c>
      <c r="AB12" s="56">
        <f>SUM(AB13:AB15)</f>
        <v>0</v>
      </c>
    </row>
    <row r="13" spans="1:28" s="64" customFormat="1" ht="12.75" hidden="1" x14ac:dyDescent="0.2">
      <c r="A13" s="60" t="s">
        <v>31</v>
      </c>
      <c r="B13" s="69"/>
      <c r="C13" s="8">
        <f>Jan!N13</f>
        <v>0</v>
      </c>
      <c r="D13" s="8">
        <f>W13+AA13</f>
        <v>0</v>
      </c>
      <c r="E13" s="8"/>
      <c r="F13" s="8">
        <f>D13+E13</f>
        <v>0</v>
      </c>
      <c r="G13" s="167"/>
      <c r="H13" s="167">
        <f>F13-G13</f>
        <v>0</v>
      </c>
      <c r="I13" s="187" t="e">
        <f>G13/F13</f>
        <v>#DIV/0!</v>
      </c>
      <c r="J13" s="188"/>
      <c r="K13" s="189"/>
      <c r="L13" s="61" t="e">
        <f t="shared" si="0"/>
        <v>#DIV/0!</v>
      </c>
      <c r="M13" s="8">
        <f>K13+G13+J13</f>
        <v>0</v>
      </c>
      <c r="N13" s="8">
        <f>H13-K13-J13</f>
        <v>0</v>
      </c>
      <c r="O13" s="63" t="e">
        <f>M13/F13</f>
        <v>#DIV/0!</v>
      </c>
      <c r="Q13" s="8"/>
      <c r="R13" s="8">
        <f>+X13+AB13</f>
        <v>0</v>
      </c>
      <c r="S13" s="65">
        <f>+N13+C13+Q13+R13</f>
        <v>0</v>
      </c>
      <c r="T13" s="66" t="e">
        <f t="shared" ref="T13:T15" si="1">+M13/(Q13+F13+R13+C13)</f>
        <v>#DIV/0!</v>
      </c>
      <c r="V13" s="8"/>
      <c r="W13" s="8"/>
      <c r="X13" s="8"/>
      <c r="Y13" s="67"/>
      <c r="Z13" s="8"/>
      <c r="AA13" s="8"/>
      <c r="AB13" s="8"/>
    </row>
    <row r="14" spans="1:28" s="64" customFormat="1" ht="12.75" x14ac:dyDescent="0.2">
      <c r="A14" s="60" t="s">
        <v>32</v>
      </c>
      <c r="B14" s="69"/>
      <c r="C14" s="8">
        <f>Jan!N14</f>
        <v>123490.58999999997</v>
      </c>
      <c r="D14" s="8"/>
      <c r="E14" s="8"/>
      <c r="F14" s="8">
        <f t="shared" ref="F14:F15" si="2">D14+E14</f>
        <v>0</v>
      </c>
      <c r="G14" s="167"/>
      <c r="H14" s="167">
        <f>F14-G14</f>
        <v>0</v>
      </c>
      <c r="I14" s="187" t="e">
        <f>G14/F14</f>
        <v>#DIV/0!</v>
      </c>
      <c r="J14" s="188"/>
      <c r="K14" s="189"/>
      <c r="L14" s="61" t="e">
        <f t="shared" si="0"/>
        <v>#DIV/0!</v>
      </c>
      <c r="M14" s="8">
        <f t="shared" ref="M14:M15" si="3">K14+G14+J14</f>
        <v>0</v>
      </c>
      <c r="N14" s="8">
        <f t="shared" ref="N14:N15" si="4">H14-K14-J14</f>
        <v>0</v>
      </c>
      <c r="O14" s="63" t="e">
        <f>M14/F14</f>
        <v>#DIV/0!</v>
      </c>
      <c r="Q14" s="8"/>
      <c r="R14" s="8">
        <f t="shared" ref="R14:R15" si="5">+X14+AB14</f>
        <v>0</v>
      </c>
      <c r="S14" s="65">
        <f t="shared" ref="S14:S15" si="6">+N14+C14+Q14+R14</f>
        <v>123490.58999999997</v>
      </c>
      <c r="T14" s="66">
        <f t="shared" si="1"/>
        <v>0</v>
      </c>
      <c r="V14" s="8"/>
      <c r="W14" s="8"/>
      <c r="X14" s="8"/>
      <c r="Y14" s="67"/>
      <c r="Z14" s="8"/>
      <c r="AA14" s="8"/>
      <c r="AB14" s="8"/>
    </row>
    <row r="15" spans="1:28" s="64" customFormat="1" ht="12.75" hidden="1" x14ac:dyDescent="0.2">
      <c r="A15" s="60" t="s">
        <v>33</v>
      </c>
      <c r="B15" s="69"/>
      <c r="C15" s="8">
        <f>Jan!N15</f>
        <v>0</v>
      </c>
      <c r="D15" s="8">
        <f t="shared" ref="D15" si="7">W15+AA15</f>
        <v>0</v>
      </c>
      <c r="E15" s="8"/>
      <c r="F15" s="8">
        <f t="shared" si="2"/>
        <v>0</v>
      </c>
      <c r="G15" s="167"/>
      <c r="H15" s="167">
        <f>F15-G15</f>
        <v>0</v>
      </c>
      <c r="I15" s="187" t="e">
        <f>G15/F15</f>
        <v>#DIV/0!</v>
      </c>
      <c r="J15" s="188"/>
      <c r="K15" s="189"/>
      <c r="L15" s="61" t="e">
        <f t="shared" si="0"/>
        <v>#DIV/0!</v>
      </c>
      <c r="M15" s="8">
        <f t="shared" si="3"/>
        <v>0</v>
      </c>
      <c r="N15" s="8">
        <f t="shared" si="4"/>
        <v>0</v>
      </c>
      <c r="O15" s="63" t="e">
        <f>M15/F15</f>
        <v>#DIV/0!</v>
      </c>
      <c r="Q15" s="8"/>
      <c r="R15" s="8">
        <f t="shared" si="5"/>
        <v>0</v>
      </c>
      <c r="S15" s="65">
        <f t="shared" si="6"/>
        <v>0</v>
      </c>
      <c r="T15" s="66" t="e">
        <f t="shared" si="1"/>
        <v>#DIV/0!</v>
      </c>
      <c r="V15" s="8"/>
      <c r="W15" s="8"/>
      <c r="X15" s="8"/>
      <c r="Y15" s="67"/>
      <c r="Z15" s="8"/>
      <c r="AA15" s="8"/>
      <c r="AB15" s="8"/>
    </row>
    <row r="16" spans="1:28" hidden="1" x14ac:dyDescent="0.25">
      <c r="A16" s="68"/>
      <c r="B16" s="69"/>
      <c r="C16" s="6"/>
      <c r="D16" s="6"/>
      <c r="E16" s="6"/>
      <c r="F16" s="6"/>
      <c r="G16" s="165"/>
      <c r="H16" s="165"/>
      <c r="I16" s="183"/>
      <c r="J16" s="184"/>
      <c r="K16" s="185"/>
      <c r="L16" s="50"/>
      <c r="M16" s="6"/>
      <c r="N16" s="6"/>
      <c r="O16" s="52"/>
      <c r="Q16" s="6"/>
      <c r="R16" s="6"/>
      <c r="S16" s="51"/>
      <c r="T16" s="54"/>
      <c r="V16" s="6"/>
      <c r="W16" s="6"/>
      <c r="X16" s="6"/>
      <c r="Y16" s="51"/>
      <c r="Z16" s="6"/>
      <c r="AA16" s="6"/>
      <c r="AB16" s="6"/>
    </row>
    <row r="17" spans="1:28" ht="30" hidden="1" x14ac:dyDescent="0.25">
      <c r="A17" s="55" t="s">
        <v>34</v>
      </c>
      <c r="B17" s="49" t="s">
        <v>35</v>
      </c>
      <c r="C17" s="7">
        <f>SUM(C18:C20)</f>
        <v>0</v>
      </c>
      <c r="D17" s="7">
        <f>SUM(D18:D20)</f>
        <v>0</v>
      </c>
      <c r="E17" s="7">
        <f>SUM(E18:E20)</f>
        <v>0</v>
      </c>
      <c r="F17" s="56">
        <f>D17+E17</f>
        <v>0</v>
      </c>
      <c r="G17" s="166">
        <f>SUM(G18:G20)</f>
        <v>0</v>
      </c>
      <c r="H17" s="166">
        <f>F17-G17</f>
        <v>0</v>
      </c>
      <c r="I17" s="186" t="e">
        <f>G17/F17</f>
        <v>#DIV/0!</v>
      </c>
      <c r="J17" s="166">
        <f>SUM(J18:J20)</f>
        <v>0</v>
      </c>
      <c r="K17" s="166">
        <f>SUM(K18:K20)</f>
        <v>0</v>
      </c>
      <c r="L17" s="57" t="e">
        <f t="shared" ref="L17:L20" si="8">(K17+J17)/F17</f>
        <v>#DIV/0!</v>
      </c>
      <c r="M17" s="56">
        <f>K17+G17+J17</f>
        <v>0</v>
      </c>
      <c r="N17" s="56">
        <f>H17-K17-J17</f>
        <v>0</v>
      </c>
      <c r="O17" s="57" t="e">
        <f>M17/F17</f>
        <v>#DIV/0!</v>
      </c>
      <c r="P17" s="58"/>
      <c r="Q17" s="56">
        <f>SUM(Q18:Q20)</f>
        <v>0</v>
      </c>
      <c r="R17" s="56">
        <f>SUM(R18:R20)</f>
        <v>0</v>
      </c>
      <c r="S17" s="59">
        <f>+N17+C17+Q17+R17</f>
        <v>0</v>
      </c>
      <c r="T17" s="57" t="e">
        <f>+M17/(Q17+F17+R17+C17)</f>
        <v>#DIV/0!</v>
      </c>
      <c r="V17" s="7">
        <f>SUM(V18:V20)</f>
        <v>0</v>
      </c>
      <c r="W17" s="7">
        <f>SUM(W18:W20)</f>
        <v>0</v>
      </c>
      <c r="X17" s="7">
        <f>SUM(X18:X20)</f>
        <v>0</v>
      </c>
      <c r="Y17" s="51"/>
      <c r="Z17" s="7">
        <f>SUM(Z18:Z20)</f>
        <v>0</v>
      </c>
      <c r="AA17" s="7">
        <f>SUM(AA18:AA20)</f>
        <v>0</v>
      </c>
      <c r="AB17" s="7">
        <f>SUM(AB18:AB20)</f>
        <v>0</v>
      </c>
    </row>
    <row r="18" spans="1:28" s="64" customFormat="1" ht="12.75" hidden="1" x14ac:dyDescent="0.2">
      <c r="A18" s="60" t="s">
        <v>31</v>
      </c>
      <c r="B18" s="69"/>
      <c r="C18" s="8">
        <f>Jan!N18</f>
        <v>0</v>
      </c>
      <c r="D18" s="8">
        <f>W18+AA18</f>
        <v>0</v>
      </c>
      <c r="E18" s="8"/>
      <c r="F18" s="8">
        <f>D18+E18</f>
        <v>0</v>
      </c>
      <c r="G18" s="167"/>
      <c r="H18" s="167">
        <f>F18-G18</f>
        <v>0</v>
      </c>
      <c r="I18" s="187" t="e">
        <f>G18/F18</f>
        <v>#DIV/0!</v>
      </c>
      <c r="J18" s="188"/>
      <c r="K18" s="189"/>
      <c r="L18" s="61" t="e">
        <f t="shared" si="8"/>
        <v>#DIV/0!</v>
      </c>
      <c r="M18" s="8">
        <f>K18+G18+J18</f>
        <v>0</v>
      </c>
      <c r="N18" s="8">
        <f>H18-K18-J18</f>
        <v>0</v>
      </c>
      <c r="O18" s="63" t="e">
        <f>M18/F18</f>
        <v>#DIV/0!</v>
      </c>
      <c r="Q18" s="8"/>
      <c r="R18" s="8">
        <f>+X18+AB18</f>
        <v>0</v>
      </c>
      <c r="S18" s="65">
        <f>+N18+C18+Q18+R18</f>
        <v>0</v>
      </c>
      <c r="T18" s="66" t="e">
        <f t="shared" ref="T18:T20" si="9">+M18/(Q18+F18+R18+C18)</f>
        <v>#DIV/0!</v>
      </c>
      <c r="V18" s="8"/>
      <c r="W18" s="8"/>
      <c r="X18" s="8"/>
      <c r="Y18" s="67"/>
      <c r="Z18" s="8"/>
      <c r="AA18" s="8"/>
      <c r="AB18" s="8"/>
    </row>
    <row r="19" spans="1:28" s="64" customFormat="1" ht="12.75" hidden="1" x14ac:dyDescent="0.2">
      <c r="A19" s="60" t="s">
        <v>32</v>
      </c>
      <c r="B19" s="69"/>
      <c r="C19" s="8">
        <f>Jan!N19</f>
        <v>0</v>
      </c>
      <c r="D19" s="8">
        <f t="shared" ref="D19:D20" si="10">W19+AA19</f>
        <v>0</v>
      </c>
      <c r="E19" s="8"/>
      <c r="F19" s="8">
        <f t="shared" ref="F19:F20" si="11">D19+E19</f>
        <v>0</v>
      </c>
      <c r="G19" s="167"/>
      <c r="H19" s="167">
        <f>F19-G19</f>
        <v>0</v>
      </c>
      <c r="I19" s="187" t="e">
        <f>G19/F19</f>
        <v>#DIV/0!</v>
      </c>
      <c r="J19" s="188"/>
      <c r="K19" s="189"/>
      <c r="L19" s="61" t="e">
        <f t="shared" si="8"/>
        <v>#DIV/0!</v>
      </c>
      <c r="M19" s="8">
        <f t="shared" ref="M19:M20" si="12">K19+G19+J19</f>
        <v>0</v>
      </c>
      <c r="N19" s="8">
        <f t="shared" ref="N19:N20" si="13">H19-K19-J19</f>
        <v>0</v>
      </c>
      <c r="O19" s="63" t="e">
        <f>M19/F19</f>
        <v>#DIV/0!</v>
      </c>
      <c r="Q19" s="8"/>
      <c r="R19" s="8">
        <f t="shared" ref="R19:R20" si="14">+X19+AB19</f>
        <v>0</v>
      </c>
      <c r="S19" s="65">
        <f t="shared" ref="S19:S20" si="15">+N19+C19+Q19+R19</f>
        <v>0</v>
      </c>
      <c r="T19" s="66" t="e">
        <f t="shared" si="9"/>
        <v>#DIV/0!</v>
      </c>
      <c r="V19" s="8"/>
      <c r="W19" s="8"/>
      <c r="X19" s="8"/>
      <c r="Y19" s="67"/>
      <c r="Z19" s="8"/>
      <c r="AA19" s="8"/>
      <c r="AB19" s="8"/>
    </row>
    <row r="20" spans="1:28" s="64" customFormat="1" ht="12.75" hidden="1" x14ac:dyDescent="0.2">
      <c r="A20" s="60" t="s">
        <v>33</v>
      </c>
      <c r="B20" s="69"/>
      <c r="C20" s="8">
        <f>Jan!N20</f>
        <v>0</v>
      </c>
      <c r="D20" s="8">
        <f t="shared" si="10"/>
        <v>0</v>
      </c>
      <c r="E20" s="8"/>
      <c r="F20" s="8">
        <f t="shared" si="11"/>
        <v>0</v>
      </c>
      <c r="G20" s="167"/>
      <c r="H20" s="167">
        <f>F20-G20</f>
        <v>0</v>
      </c>
      <c r="I20" s="187" t="e">
        <f>G20/F20</f>
        <v>#DIV/0!</v>
      </c>
      <c r="J20" s="188"/>
      <c r="K20" s="189"/>
      <c r="L20" s="61" t="e">
        <f t="shared" si="8"/>
        <v>#DIV/0!</v>
      </c>
      <c r="M20" s="8">
        <f t="shared" si="12"/>
        <v>0</v>
      </c>
      <c r="N20" s="8">
        <f t="shared" si="13"/>
        <v>0</v>
      </c>
      <c r="O20" s="63" t="e">
        <f>M20/F20</f>
        <v>#DIV/0!</v>
      </c>
      <c r="Q20" s="8"/>
      <c r="R20" s="8">
        <f t="shared" si="14"/>
        <v>0</v>
      </c>
      <c r="S20" s="65">
        <f t="shared" si="15"/>
        <v>0</v>
      </c>
      <c r="T20" s="66" t="e">
        <f t="shared" si="9"/>
        <v>#DIV/0!</v>
      </c>
      <c r="V20" s="8"/>
      <c r="W20" s="8"/>
      <c r="X20" s="8"/>
      <c r="Y20" s="67"/>
      <c r="Z20" s="8"/>
      <c r="AA20" s="8"/>
      <c r="AB20" s="8"/>
    </row>
    <row r="21" spans="1:28" x14ac:dyDescent="0.25">
      <c r="A21" s="68"/>
      <c r="B21" s="69"/>
      <c r="C21" s="6"/>
      <c r="D21" s="6"/>
      <c r="E21" s="6"/>
      <c r="F21" s="6"/>
      <c r="G21" s="165"/>
      <c r="H21" s="165"/>
      <c r="I21" s="183"/>
      <c r="J21" s="184"/>
      <c r="K21" s="185"/>
      <c r="L21" s="50"/>
      <c r="M21" s="6"/>
      <c r="N21" s="6"/>
      <c r="O21" s="52"/>
      <c r="Q21" s="6"/>
      <c r="R21" s="6"/>
      <c r="S21" s="51"/>
      <c r="T21" s="54"/>
      <c r="V21" s="8"/>
      <c r="W21" s="8"/>
      <c r="X21" s="8"/>
      <c r="Y21" s="67"/>
      <c r="Z21" s="8"/>
      <c r="AA21" s="8"/>
      <c r="AB21" s="8"/>
    </row>
    <row r="22" spans="1:28" s="24" customFormat="1" x14ac:dyDescent="0.25">
      <c r="A22" s="71" t="s">
        <v>36</v>
      </c>
      <c r="B22" s="49"/>
      <c r="C22" s="7">
        <f>SUM(C23:C25)</f>
        <v>123490.58999999997</v>
      </c>
      <c r="D22" s="7">
        <f>SUM(D23:D25)</f>
        <v>0</v>
      </c>
      <c r="E22" s="7">
        <f>SUM(E23:E25)</f>
        <v>0</v>
      </c>
      <c r="F22" s="6">
        <f>D22+E22</f>
        <v>0</v>
      </c>
      <c r="G22" s="168">
        <f>SUM(G23:G25)</f>
        <v>0</v>
      </c>
      <c r="H22" s="168">
        <f>F22-G22</f>
        <v>0</v>
      </c>
      <c r="I22" s="186" t="e">
        <f>G22/F22</f>
        <v>#DIV/0!</v>
      </c>
      <c r="J22" s="168">
        <f>SUM(J23:J25)</f>
        <v>0</v>
      </c>
      <c r="K22" s="168">
        <f>SUM(K23:K25)</f>
        <v>0</v>
      </c>
      <c r="L22" s="57" t="e">
        <f t="shared" ref="L22:L25" si="16">(K22+J22)/F22</f>
        <v>#DIV/0!</v>
      </c>
      <c r="M22" s="7">
        <f>K22+G22+J22</f>
        <v>0</v>
      </c>
      <c r="N22" s="7">
        <f>H22-K22-J22</f>
        <v>0</v>
      </c>
      <c r="O22" s="72" t="e">
        <f>M22/F22</f>
        <v>#DIV/0!</v>
      </c>
      <c r="Q22" s="7">
        <f>SUM(Q23:Q25)</f>
        <v>0</v>
      </c>
      <c r="R22" s="7">
        <f>SUM(R23:R25)</f>
        <v>0</v>
      </c>
      <c r="S22" s="59">
        <f>+N22+C22+Q22+R22</f>
        <v>123490.58999999997</v>
      </c>
      <c r="T22" s="57">
        <f t="shared" ref="T22:T25" si="17">+M22/(Q22+F22+R22+C22)</f>
        <v>0</v>
      </c>
      <c r="V22" s="7">
        <f>SUM(V23:V25)</f>
        <v>0</v>
      </c>
      <c r="W22" s="7">
        <f>SUM(W23:W25)</f>
        <v>0</v>
      </c>
      <c r="X22" s="7">
        <f>SUM(X23:X25)</f>
        <v>0</v>
      </c>
      <c r="Y22" s="45"/>
      <c r="Z22" s="7">
        <f>SUM(Z23:Z25)</f>
        <v>0</v>
      </c>
      <c r="AA22" s="7">
        <f>SUM(AA23:AA25)</f>
        <v>0</v>
      </c>
      <c r="AB22" s="7">
        <f>SUM(AB23:AB25)</f>
        <v>0</v>
      </c>
    </row>
    <row r="23" spans="1:28" s="24" customFormat="1" hidden="1" x14ac:dyDescent="0.25">
      <c r="A23" s="48" t="s">
        <v>31</v>
      </c>
      <c r="B23" s="49"/>
      <c r="C23" s="7">
        <f>C13+C18</f>
        <v>0</v>
      </c>
      <c r="D23" s="7">
        <f>D13+D18</f>
        <v>0</v>
      </c>
      <c r="E23" s="7">
        <f>E13+E18</f>
        <v>0</v>
      </c>
      <c r="F23" s="6">
        <f>D23+E23</f>
        <v>0</v>
      </c>
      <c r="G23" s="168">
        <f>G13+G18</f>
        <v>0</v>
      </c>
      <c r="H23" s="168">
        <f>F23-G23</f>
        <v>0</v>
      </c>
      <c r="I23" s="186" t="e">
        <f>G23/F23</f>
        <v>#DIV/0!</v>
      </c>
      <c r="J23" s="168">
        <f t="shared" ref="J23:K25" si="18">J13+J18</f>
        <v>0</v>
      </c>
      <c r="K23" s="168">
        <f t="shared" si="18"/>
        <v>0</v>
      </c>
      <c r="L23" s="57" t="e">
        <f t="shared" si="16"/>
        <v>#DIV/0!</v>
      </c>
      <c r="M23" s="7">
        <f>K23+G23+J23</f>
        <v>0</v>
      </c>
      <c r="N23" s="7">
        <f>H23-K23-J23</f>
        <v>0</v>
      </c>
      <c r="O23" s="72" t="e">
        <f>M23/F23</f>
        <v>#DIV/0!</v>
      </c>
      <c r="Q23" s="7">
        <f t="shared" ref="Q23:R25" si="19">Q13+Q18</f>
        <v>0</v>
      </c>
      <c r="R23" s="7">
        <f t="shared" si="19"/>
        <v>0</v>
      </c>
      <c r="S23" s="59">
        <f>+N23+C23+Q23+R23</f>
        <v>0</v>
      </c>
      <c r="T23" s="57" t="e">
        <f t="shared" si="17"/>
        <v>#DIV/0!</v>
      </c>
      <c r="V23" s="7">
        <f>V13+V18</f>
        <v>0</v>
      </c>
      <c r="W23" s="7">
        <f t="shared" ref="W23:X25" si="20">W13+W18</f>
        <v>0</v>
      </c>
      <c r="X23" s="7">
        <f t="shared" si="20"/>
        <v>0</v>
      </c>
      <c r="Y23" s="45"/>
      <c r="Z23" s="7">
        <f>Z13+Z18</f>
        <v>0</v>
      </c>
      <c r="AA23" s="7">
        <f t="shared" ref="AA23:AB25" si="21">AA13+AA18</f>
        <v>0</v>
      </c>
      <c r="AB23" s="7">
        <f t="shared" si="21"/>
        <v>0</v>
      </c>
    </row>
    <row r="24" spans="1:28" s="24" customFormat="1" x14ac:dyDescent="0.25">
      <c r="A24" s="48" t="s">
        <v>32</v>
      </c>
      <c r="B24" s="49"/>
      <c r="C24" s="7">
        <f t="shared" ref="C24:E25" si="22">C14+C19</f>
        <v>123490.58999999997</v>
      </c>
      <c r="D24" s="7">
        <f t="shared" si="22"/>
        <v>0</v>
      </c>
      <c r="E24" s="7">
        <f t="shared" si="22"/>
        <v>0</v>
      </c>
      <c r="F24" s="6">
        <f>D24+E24</f>
        <v>0</v>
      </c>
      <c r="G24" s="168">
        <f>G14+G19</f>
        <v>0</v>
      </c>
      <c r="H24" s="168">
        <f>F24-G24</f>
        <v>0</v>
      </c>
      <c r="I24" s="186" t="e">
        <f>G24/F24</f>
        <v>#DIV/0!</v>
      </c>
      <c r="J24" s="168">
        <f t="shared" si="18"/>
        <v>0</v>
      </c>
      <c r="K24" s="168">
        <f t="shared" si="18"/>
        <v>0</v>
      </c>
      <c r="L24" s="57" t="e">
        <f t="shared" si="16"/>
        <v>#DIV/0!</v>
      </c>
      <c r="M24" s="7">
        <f t="shared" ref="M24:M25" si="23">K24+G24+J24</f>
        <v>0</v>
      </c>
      <c r="N24" s="7">
        <f t="shared" ref="N24:N25" si="24">H24-K24-J24</f>
        <v>0</v>
      </c>
      <c r="O24" s="72" t="e">
        <f>M24/F24</f>
        <v>#DIV/0!</v>
      </c>
      <c r="Q24" s="7">
        <f t="shared" si="19"/>
        <v>0</v>
      </c>
      <c r="R24" s="7">
        <f t="shared" si="19"/>
        <v>0</v>
      </c>
      <c r="S24" s="59">
        <f t="shared" ref="S24:S25" si="25">+N24+C24+Q24+R24</f>
        <v>123490.58999999997</v>
      </c>
      <c r="T24" s="57">
        <f t="shared" si="17"/>
        <v>0</v>
      </c>
      <c r="V24" s="7">
        <f>V14+V19</f>
        <v>0</v>
      </c>
      <c r="W24" s="7">
        <f t="shared" si="20"/>
        <v>0</v>
      </c>
      <c r="X24" s="7">
        <f t="shared" si="20"/>
        <v>0</v>
      </c>
      <c r="Y24" s="45"/>
      <c r="Z24" s="7">
        <f>Z14+Z19</f>
        <v>0</v>
      </c>
      <c r="AA24" s="7">
        <f t="shared" si="21"/>
        <v>0</v>
      </c>
      <c r="AB24" s="7">
        <f t="shared" si="21"/>
        <v>0</v>
      </c>
    </row>
    <row r="25" spans="1:28" s="24" customFormat="1" hidden="1" x14ac:dyDescent="0.25">
      <c r="A25" s="48" t="s">
        <v>33</v>
      </c>
      <c r="B25" s="49"/>
      <c r="C25" s="7">
        <f t="shared" si="22"/>
        <v>0</v>
      </c>
      <c r="D25" s="7">
        <f t="shared" si="22"/>
        <v>0</v>
      </c>
      <c r="E25" s="7">
        <f t="shared" si="22"/>
        <v>0</v>
      </c>
      <c r="F25" s="6">
        <f>D25+E25</f>
        <v>0</v>
      </c>
      <c r="G25" s="168">
        <f>G15+G20</f>
        <v>0</v>
      </c>
      <c r="H25" s="168">
        <f>F25-G25</f>
        <v>0</v>
      </c>
      <c r="I25" s="186" t="e">
        <f>G25/F25</f>
        <v>#DIV/0!</v>
      </c>
      <c r="J25" s="168">
        <f t="shared" si="18"/>
        <v>0</v>
      </c>
      <c r="K25" s="168">
        <f t="shared" si="18"/>
        <v>0</v>
      </c>
      <c r="L25" s="57" t="e">
        <f t="shared" si="16"/>
        <v>#DIV/0!</v>
      </c>
      <c r="M25" s="7">
        <f t="shared" si="23"/>
        <v>0</v>
      </c>
      <c r="N25" s="7">
        <f t="shared" si="24"/>
        <v>0</v>
      </c>
      <c r="O25" s="72" t="e">
        <f>M25/F25</f>
        <v>#DIV/0!</v>
      </c>
      <c r="Q25" s="7">
        <f t="shared" si="19"/>
        <v>0</v>
      </c>
      <c r="R25" s="7">
        <f t="shared" si="19"/>
        <v>0</v>
      </c>
      <c r="S25" s="59">
        <f t="shared" si="25"/>
        <v>0</v>
      </c>
      <c r="T25" s="57" t="e">
        <f t="shared" si="17"/>
        <v>#DIV/0!</v>
      </c>
      <c r="V25" s="7">
        <f>V15+V20</f>
        <v>0</v>
      </c>
      <c r="W25" s="7">
        <f t="shared" si="20"/>
        <v>0</v>
      </c>
      <c r="X25" s="7">
        <f t="shared" si="20"/>
        <v>0</v>
      </c>
      <c r="Y25" s="45"/>
      <c r="Z25" s="7">
        <f>Z15+Z20</f>
        <v>0</v>
      </c>
      <c r="AA25" s="7">
        <f t="shared" si="21"/>
        <v>0</v>
      </c>
      <c r="AB25" s="7">
        <f t="shared" si="21"/>
        <v>0</v>
      </c>
    </row>
    <row r="26" spans="1:28" x14ac:dyDescent="0.25">
      <c r="A26" s="68"/>
      <c r="B26" s="69"/>
      <c r="C26" s="6"/>
      <c r="D26" s="6"/>
      <c r="E26" s="6"/>
      <c r="F26" s="6"/>
      <c r="G26" s="165"/>
      <c r="H26" s="165"/>
      <c r="I26" s="183"/>
      <c r="J26" s="184"/>
      <c r="K26" s="185"/>
      <c r="L26" s="50"/>
      <c r="M26" s="6"/>
      <c r="N26" s="6"/>
      <c r="O26" s="52"/>
      <c r="Q26" s="6"/>
      <c r="R26" s="6"/>
      <c r="S26" s="51"/>
      <c r="T26" s="54"/>
      <c r="V26" s="6"/>
      <c r="W26" s="6"/>
      <c r="X26" s="6"/>
      <c r="Y26" s="51"/>
      <c r="Z26" s="6"/>
      <c r="AA26" s="6"/>
      <c r="AB26" s="6"/>
    </row>
    <row r="27" spans="1:28" x14ac:dyDescent="0.25">
      <c r="A27" s="48" t="s">
        <v>37</v>
      </c>
      <c r="B27" s="49"/>
      <c r="C27" s="6"/>
      <c r="D27" s="6"/>
      <c r="E27" s="6"/>
      <c r="F27" s="6"/>
      <c r="G27" s="165"/>
      <c r="H27" s="165"/>
      <c r="I27" s="183"/>
      <c r="J27" s="184"/>
      <c r="K27" s="185"/>
      <c r="L27" s="50"/>
      <c r="M27" s="6"/>
      <c r="N27" s="6"/>
      <c r="O27" s="52"/>
      <c r="Q27" s="6"/>
      <c r="R27" s="6"/>
      <c r="S27" s="51"/>
      <c r="T27" s="54"/>
      <c r="V27" s="6"/>
      <c r="W27" s="6"/>
      <c r="X27" s="6"/>
      <c r="Y27" s="51"/>
      <c r="Z27" s="6"/>
      <c r="AA27" s="6"/>
      <c r="AB27" s="6"/>
    </row>
    <row r="28" spans="1:28" x14ac:dyDescent="0.25">
      <c r="A28" s="48"/>
      <c r="B28" s="49"/>
      <c r="C28" s="6"/>
      <c r="D28" s="6"/>
      <c r="E28" s="6"/>
      <c r="F28" s="6"/>
      <c r="G28" s="165"/>
      <c r="H28" s="165"/>
      <c r="I28" s="183"/>
      <c r="J28" s="184"/>
      <c r="K28" s="185"/>
      <c r="L28" s="50"/>
      <c r="M28" s="6"/>
      <c r="N28" s="6"/>
      <c r="O28" s="52"/>
      <c r="Q28" s="6"/>
      <c r="R28" s="6"/>
      <c r="S28" s="51"/>
      <c r="T28" s="54"/>
      <c r="V28" s="6"/>
      <c r="W28" s="6"/>
      <c r="X28" s="6"/>
      <c r="Y28" s="51"/>
      <c r="Z28" s="6"/>
      <c r="AA28" s="6"/>
      <c r="AB28" s="6"/>
    </row>
    <row r="29" spans="1:28" ht="30" x14ac:dyDescent="0.25">
      <c r="A29" s="55" t="s">
        <v>38</v>
      </c>
      <c r="B29" s="49" t="s">
        <v>39</v>
      </c>
      <c r="C29" s="7">
        <f>SUM(C30:C32)</f>
        <v>-175474.74</v>
      </c>
      <c r="D29" s="7">
        <f>SUM(D30:D32)</f>
        <v>0</v>
      </c>
      <c r="E29" s="7">
        <f>SUM(E30:E32)</f>
        <v>0</v>
      </c>
      <c r="F29" s="56">
        <f>D29+E29</f>
        <v>0</v>
      </c>
      <c r="G29" s="166">
        <f>SUM(G30:G32)</f>
        <v>0</v>
      </c>
      <c r="H29" s="166">
        <f>F29-G29</f>
        <v>0</v>
      </c>
      <c r="I29" s="186" t="e">
        <f>G29/F29</f>
        <v>#DIV/0!</v>
      </c>
      <c r="J29" s="166">
        <f>SUM(J30:J32)</f>
        <v>0</v>
      </c>
      <c r="K29" s="166">
        <f>SUM(K30:K32)</f>
        <v>0</v>
      </c>
      <c r="L29" s="57" t="e">
        <f t="shared" ref="L29:L32" si="26">(K29+J29)/F29</f>
        <v>#DIV/0!</v>
      </c>
      <c r="M29" s="56">
        <f>K29+G29+J29</f>
        <v>0</v>
      </c>
      <c r="N29" s="56">
        <f>H29-K29-J29</f>
        <v>0</v>
      </c>
      <c r="O29" s="57" t="e">
        <f>M29/F29</f>
        <v>#DIV/0!</v>
      </c>
      <c r="P29" s="58"/>
      <c r="Q29" s="56">
        <f>SUM(Q30:Q32)</f>
        <v>0</v>
      </c>
      <c r="R29" s="56">
        <f>SUM(R30:R32)</f>
        <v>0</v>
      </c>
      <c r="S29" s="59">
        <f>+N29+C29+Q29+R29</f>
        <v>-175474.74</v>
      </c>
      <c r="T29" s="57">
        <f>+M29/(Q29+F29+R29+C29)</f>
        <v>0</v>
      </c>
      <c r="V29" s="7">
        <f>SUM(V30:V32)</f>
        <v>0</v>
      </c>
      <c r="W29" s="7">
        <f>SUM(W30:W32)</f>
        <v>0</v>
      </c>
      <c r="X29" s="7">
        <f>SUM(X30:X32)</f>
        <v>0</v>
      </c>
      <c r="Y29" s="51"/>
      <c r="Z29" s="7">
        <f>SUM(Z30:Z32)</f>
        <v>0</v>
      </c>
      <c r="AA29" s="7">
        <f>SUM(AA30:AA32)</f>
        <v>0</v>
      </c>
      <c r="AB29" s="7">
        <f>SUM(AB30:AB32)</f>
        <v>0</v>
      </c>
    </row>
    <row r="30" spans="1:28" s="64" customFormat="1" ht="12.75" hidden="1" x14ac:dyDescent="0.2">
      <c r="A30" s="60" t="s">
        <v>31</v>
      </c>
      <c r="B30" s="69"/>
      <c r="C30" s="8">
        <f>Jan!N30</f>
        <v>0</v>
      </c>
      <c r="D30" s="8">
        <f>W30+AA30</f>
        <v>0</v>
      </c>
      <c r="E30" s="8"/>
      <c r="F30" s="8">
        <f>D30+E30</f>
        <v>0</v>
      </c>
      <c r="G30" s="167"/>
      <c r="H30" s="167">
        <f>F30-G30</f>
        <v>0</v>
      </c>
      <c r="I30" s="187" t="e">
        <f>G30/F30</f>
        <v>#DIV/0!</v>
      </c>
      <c r="J30" s="188"/>
      <c r="K30" s="189"/>
      <c r="L30" s="61" t="e">
        <f t="shared" si="26"/>
        <v>#DIV/0!</v>
      </c>
      <c r="M30" s="8">
        <f>K30+G30+J30</f>
        <v>0</v>
      </c>
      <c r="N30" s="8">
        <f>H30-K30-J30</f>
        <v>0</v>
      </c>
      <c r="O30" s="63" t="e">
        <f>M30/F30</f>
        <v>#DIV/0!</v>
      </c>
      <c r="Q30" s="8"/>
      <c r="R30" s="8">
        <f>+X30+AB30</f>
        <v>0</v>
      </c>
      <c r="S30" s="65">
        <f>+N30+C30+Q30+R30</f>
        <v>0</v>
      </c>
      <c r="T30" s="66" t="e">
        <f t="shared" ref="T30:T32" si="27">+M30/(Q30+F30+R30+C30)</f>
        <v>#DIV/0!</v>
      </c>
      <c r="V30" s="8"/>
      <c r="W30" s="8"/>
      <c r="X30" s="8"/>
      <c r="Y30" s="67"/>
      <c r="Z30" s="8"/>
      <c r="AA30" s="8"/>
      <c r="AB30" s="8"/>
    </row>
    <row r="31" spans="1:28" s="64" customFormat="1" ht="12.75" x14ac:dyDescent="0.2">
      <c r="A31" s="60" t="s">
        <v>32</v>
      </c>
      <c r="B31" s="69"/>
      <c r="C31" s="8">
        <f>Jan!N31</f>
        <v>-175474.74</v>
      </c>
      <c r="D31" s="8">
        <f t="shared" ref="D31:D32" si="28">W31+AA31</f>
        <v>0</v>
      </c>
      <c r="E31" s="8"/>
      <c r="F31" s="8">
        <f t="shared" ref="F31:F32" si="29">D31+E31</f>
        <v>0</v>
      </c>
      <c r="G31" s="167"/>
      <c r="H31" s="167">
        <f>F31-G31</f>
        <v>0</v>
      </c>
      <c r="I31" s="187" t="e">
        <f>G31/F31</f>
        <v>#DIV/0!</v>
      </c>
      <c r="J31" s="188"/>
      <c r="K31" s="189"/>
      <c r="L31" s="61" t="e">
        <f t="shared" si="26"/>
        <v>#DIV/0!</v>
      </c>
      <c r="M31" s="8">
        <f t="shared" ref="M31:M32" si="30">K31+G31+J31</f>
        <v>0</v>
      </c>
      <c r="N31" s="8">
        <f t="shared" ref="N31:N32" si="31">H31-K31-J31</f>
        <v>0</v>
      </c>
      <c r="O31" s="63" t="e">
        <f>M31/F31</f>
        <v>#DIV/0!</v>
      </c>
      <c r="Q31" s="8"/>
      <c r="R31" s="8">
        <f t="shared" ref="R31:R32" si="32">+X31+AB31</f>
        <v>0</v>
      </c>
      <c r="S31" s="65">
        <f t="shared" ref="S31:S32" si="33">+N31+C31+Q31+R31</f>
        <v>-175474.74</v>
      </c>
      <c r="T31" s="66">
        <f t="shared" si="27"/>
        <v>0</v>
      </c>
      <c r="V31" s="8"/>
      <c r="W31" s="8"/>
      <c r="X31" s="8"/>
      <c r="Y31" s="67"/>
      <c r="Z31" s="8"/>
      <c r="AA31" s="8"/>
      <c r="AB31" s="8"/>
    </row>
    <row r="32" spans="1:28" s="64" customFormat="1" ht="12.75" hidden="1" x14ac:dyDescent="0.2">
      <c r="A32" s="60" t="s">
        <v>33</v>
      </c>
      <c r="B32" s="69"/>
      <c r="C32" s="8">
        <f>Jan!N32</f>
        <v>0</v>
      </c>
      <c r="D32" s="8">
        <f t="shared" si="28"/>
        <v>0</v>
      </c>
      <c r="E32" s="8"/>
      <c r="F32" s="8">
        <f t="shared" si="29"/>
        <v>0</v>
      </c>
      <c r="G32" s="167"/>
      <c r="H32" s="167">
        <f>F32-G32</f>
        <v>0</v>
      </c>
      <c r="I32" s="187" t="e">
        <f>G32/F32</f>
        <v>#DIV/0!</v>
      </c>
      <c r="J32" s="188"/>
      <c r="K32" s="189"/>
      <c r="L32" s="61" t="e">
        <f t="shared" si="26"/>
        <v>#DIV/0!</v>
      </c>
      <c r="M32" s="8">
        <f t="shared" si="30"/>
        <v>0</v>
      </c>
      <c r="N32" s="8">
        <f t="shared" si="31"/>
        <v>0</v>
      </c>
      <c r="O32" s="63" t="e">
        <f>M32/F32</f>
        <v>#DIV/0!</v>
      </c>
      <c r="Q32" s="8"/>
      <c r="R32" s="8">
        <f t="shared" si="32"/>
        <v>0</v>
      </c>
      <c r="S32" s="65">
        <f t="shared" si="33"/>
        <v>0</v>
      </c>
      <c r="T32" s="66" t="e">
        <f t="shared" si="27"/>
        <v>#DIV/0!</v>
      </c>
      <c r="V32" s="8"/>
      <c r="W32" s="8"/>
      <c r="X32" s="8"/>
      <c r="Y32" s="67"/>
      <c r="Z32" s="8"/>
      <c r="AA32" s="8"/>
      <c r="AB32" s="8"/>
    </row>
    <row r="33" spans="1:28" hidden="1" x14ac:dyDescent="0.25">
      <c r="A33" s="68"/>
      <c r="B33" s="69"/>
      <c r="C33" s="6"/>
      <c r="D33" s="6"/>
      <c r="E33" s="6"/>
      <c r="F33" s="6"/>
      <c r="G33" s="165"/>
      <c r="H33" s="165"/>
      <c r="I33" s="183"/>
      <c r="J33" s="184"/>
      <c r="K33" s="185"/>
      <c r="L33" s="50"/>
      <c r="M33" s="6"/>
      <c r="N33" s="6"/>
      <c r="O33" s="52"/>
      <c r="Q33" s="6"/>
      <c r="R33" s="6"/>
      <c r="S33" s="51"/>
      <c r="T33" s="54"/>
      <c r="V33" s="6"/>
      <c r="W33" s="6"/>
      <c r="X33" s="6"/>
      <c r="Y33" s="51"/>
      <c r="Z33" s="6"/>
      <c r="AA33" s="6"/>
      <c r="AB33" s="6"/>
    </row>
    <row r="34" spans="1:28" hidden="1" x14ac:dyDescent="0.25">
      <c r="A34" s="71" t="s">
        <v>40</v>
      </c>
      <c r="B34" s="49" t="s">
        <v>41</v>
      </c>
      <c r="C34" s="7">
        <f>SUM(C35:C37)</f>
        <v>0</v>
      </c>
      <c r="D34" s="7">
        <f>SUM(D35:D37)</f>
        <v>0</v>
      </c>
      <c r="E34" s="7">
        <f>SUM(E35:E37)</f>
        <v>0</v>
      </c>
      <c r="F34" s="56">
        <f>D34+E34</f>
        <v>0</v>
      </c>
      <c r="G34" s="166">
        <f>SUM(G35:G37)</f>
        <v>0</v>
      </c>
      <c r="H34" s="166">
        <f>F34-G34</f>
        <v>0</v>
      </c>
      <c r="I34" s="186" t="e">
        <f>G34/F34</f>
        <v>#DIV/0!</v>
      </c>
      <c r="J34" s="166">
        <f>SUM(J35:J37)</f>
        <v>0</v>
      </c>
      <c r="K34" s="166">
        <f>SUM(K35:K37)</f>
        <v>0</v>
      </c>
      <c r="L34" s="57" t="e">
        <f t="shared" ref="L34:L37" si="34">(K34+J34)/F34</f>
        <v>#DIV/0!</v>
      </c>
      <c r="M34" s="56">
        <f>K34+G34+J34</f>
        <v>0</v>
      </c>
      <c r="N34" s="56">
        <f>H34-K34-J34</f>
        <v>0</v>
      </c>
      <c r="O34" s="57" t="e">
        <f>M34/F34</f>
        <v>#DIV/0!</v>
      </c>
      <c r="P34" s="58"/>
      <c r="Q34" s="56">
        <f>SUM(Q35:Q37)</f>
        <v>0</v>
      </c>
      <c r="R34" s="56">
        <f>SUM(R35:R37)</f>
        <v>0</v>
      </c>
      <c r="S34" s="59">
        <f>+N34+C34+Q34+R34</f>
        <v>0</v>
      </c>
      <c r="T34" s="57" t="e">
        <f>+M34/(Q34+F34+R34+C34)</f>
        <v>#DIV/0!</v>
      </c>
      <c r="V34" s="7">
        <f>SUM(V35:V37)</f>
        <v>0</v>
      </c>
      <c r="W34" s="7">
        <f>SUM(W35:W37)</f>
        <v>0</v>
      </c>
      <c r="X34" s="7">
        <f>SUM(X35:X37)</f>
        <v>0</v>
      </c>
      <c r="Y34" s="51"/>
      <c r="Z34" s="7">
        <f>SUM(Z35:Z37)</f>
        <v>0</v>
      </c>
      <c r="AA34" s="7">
        <f>SUM(AA35:AA37)</f>
        <v>0</v>
      </c>
      <c r="AB34" s="7">
        <f>SUM(AB35:AB37)</f>
        <v>0</v>
      </c>
    </row>
    <row r="35" spans="1:28" s="64" customFormat="1" ht="12.75" hidden="1" x14ac:dyDescent="0.2">
      <c r="A35" s="60" t="s">
        <v>31</v>
      </c>
      <c r="B35" s="69"/>
      <c r="C35" s="8">
        <f>Jan!N35</f>
        <v>0</v>
      </c>
      <c r="D35" s="8">
        <f>W35+AA35</f>
        <v>0</v>
      </c>
      <c r="E35" s="8"/>
      <c r="F35" s="8">
        <f>D35+E35</f>
        <v>0</v>
      </c>
      <c r="G35" s="167"/>
      <c r="H35" s="167">
        <f>F35-G35</f>
        <v>0</v>
      </c>
      <c r="I35" s="187" t="e">
        <f>G35/F35</f>
        <v>#DIV/0!</v>
      </c>
      <c r="J35" s="188"/>
      <c r="K35" s="189"/>
      <c r="L35" s="61" t="e">
        <f t="shared" si="34"/>
        <v>#DIV/0!</v>
      </c>
      <c r="M35" s="8">
        <f>K35+G35+J35</f>
        <v>0</v>
      </c>
      <c r="N35" s="8">
        <f>H35-K35-J35</f>
        <v>0</v>
      </c>
      <c r="O35" s="63" t="e">
        <f>M35/F35</f>
        <v>#DIV/0!</v>
      </c>
      <c r="Q35" s="8"/>
      <c r="R35" s="8">
        <f>+X35+AB35</f>
        <v>0</v>
      </c>
      <c r="S35" s="65">
        <f>+N35+C35+Q35+R35</f>
        <v>0</v>
      </c>
      <c r="T35" s="66" t="e">
        <f t="shared" ref="T35:T37" si="35">+M35/(Q35+F35+R35+C35)</f>
        <v>#DIV/0!</v>
      </c>
      <c r="V35" s="8"/>
      <c r="W35" s="8"/>
      <c r="X35" s="8"/>
      <c r="Y35" s="67"/>
      <c r="Z35" s="8"/>
      <c r="AA35" s="8"/>
      <c r="AB35" s="8"/>
    </row>
    <row r="36" spans="1:28" s="64" customFormat="1" ht="12.75" hidden="1" x14ac:dyDescent="0.2">
      <c r="A36" s="60" t="s">
        <v>32</v>
      </c>
      <c r="B36" s="69"/>
      <c r="C36" s="8">
        <f>Jan!N36</f>
        <v>0</v>
      </c>
      <c r="D36" s="8">
        <f t="shared" ref="D36:D37" si="36">W36+AA36</f>
        <v>0</v>
      </c>
      <c r="E36" s="8"/>
      <c r="F36" s="8">
        <f t="shared" ref="F36:F37" si="37">D36+E36</f>
        <v>0</v>
      </c>
      <c r="G36" s="167"/>
      <c r="H36" s="167">
        <f>F36-G36</f>
        <v>0</v>
      </c>
      <c r="I36" s="187" t="e">
        <f>G36/F36</f>
        <v>#DIV/0!</v>
      </c>
      <c r="J36" s="188"/>
      <c r="K36" s="189"/>
      <c r="L36" s="61" t="e">
        <f t="shared" si="34"/>
        <v>#DIV/0!</v>
      </c>
      <c r="M36" s="8">
        <f t="shared" ref="M36:M37" si="38">K36+G36+J36</f>
        <v>0</v>
      </c>
      <c r="N36" s="8">
        <f t="shared" ref="N36:N37" si="39">H36-K36-J36</f>
        <v>0</v>
      </c>
      <c r="O36" s="63" t="e">
        <f>M36/F36</f>
        <v>#DIV/0!</v>
      </c>
      <c r="Q36" s="8"/>
      <c r="R36" s="8">
        <f t="shared" ref="R36:R37" si="40">+X36+AB36</f>
        <v>0</v>
      </c>
      <c r="S36" s="65">
        <f t="shared" ref="S36:S37" si="41">+N36+C36+Q36+R36</f>
        <v>0</v>
      </c>
      <c r="T36" s="66" t="e">
        <f t="shared" si="35"/>
        <v>#DIV/0!</v>
      </c>
      <c r="V36" s="8"/>
      <c r="W36" s="8"/>
      <c r="X36" s="8"/>
      <c r="Y36" s="67"/>
      <c r="Z36" s="8"/>
      <c r="AA36" s="8"/>
      <c r="AB36" s="8"/>
    </row>
    <row r="37" spans="1:28" s="64" customFormat="1" ht="12.75" hidden="1" x14ac:dyDescent="0.2">
      <c r="A37" s="60" t="s">
        <v>33</v>
      </c>
      <c r="B37" s="69"/>
      <c r="C37" s="8">
        <f>Jan!N37</f>
        <v>0</v>
      </c>
      <c r="D37" s="8">
        <f t="shared" si="36"/>
        <v>0</v>
      </c>
      <c r="E37" s="8"/>
      <c r="F37" s="8">
        <f t="shared" si="37"/>
        <v>0</v>
      </c>
      <c r="G37" s="167"/>
      <c r="H37" s="167">
        <f>F37-G37</f>
        <v>0</v>
      </c>
      <c r="I37" s="187" t="e">
        <f>G37/F37</f>
        <v>#DIV/0!</v>
      </c>
      <c r="J37" s="188"/>
      <c r="K37" s="189"/>
      <c r="L37" s="61" t="e">
        <f t="shared" si="34"/>
        <v>#DIV/0!</v>
      </c>
      <c r="M37" s="8">
        <f t="shared" si="38"/>
        <v>0</v>
      </c>
      <c r="N37" s="8">
        <f t="shared" si="39"/>
        <v>0</v>
      </c>
      <c r="O37" s="63" t="e">
        <f>M37/F37</f>
        <v>#DIV/0!</v>
      </c>
      <c r="Q37" s="8"/>
      <c r="R37" s="8">
        <f t="shared" si="40"/>
        <v>0</v>
      </c>
      <c r="S37" s="65">
        <f t="shared" si="41"/>
        <v>0</v>
      </c>
      <c r="T37" s="66" t="e">
        <f t="shared" si="35"/>
        <v>#DIV/0!</v>
      </c>
      <c r="V37" s="8"/>
      <c r="W37" s="8"/>
      <c r="X37" s="8"/>
      <c r="Y37" s="67"/>
      <c r="Z37" s="8"/>
      <c r="AA37" s="8"/>
      <c r="AB37" s="8"/>
    </row>
    <row r="38" spans="1:28" x14ac:dyDescent="0.25">
      <c r="A38" s="68"/>
      <c r="B38" s="69"/>
      <c r="C38" s="6"/>
      <c r="D38" s="6"/>
      <c r="E38" s="6"/>
      <c r="F38" s="6"/>
      <c r="G38" s="165"/>
      <c r="H38" s="165"/>
      <c r="I38" s="183"/>
      <c r="J38" s="184"/>
      <c r="K38" s="185"/>
      <c r="L38" s="50"/>
      <c r="M38" s="6"/>
      <c r="N38" s="6"/>
      <c r="O38" s="52"/>
      <c r="Q38" s="6"/>
      <c r="R38" s="6"/>
      <c r="S38" s="51"/>
      <c r="T38" s="54"/>
      <c r="V38" s="6"/>
      <c r="W38" s="6"/>
      <c r="X38" s="6"/>
      <c r="Y38" s="51"/>
      <c r="Z38" s="6"/>
      <c r="AA38" s="6"/>
      <c r="AB38" s="6"/>
    </row>
    <row r="39" spans="1:28" ht="30" x14ac:dyDescent="0.25">
      <c r="A39" s="55" t="s">
        <v>42</v>
      </c>
      <c r="B39" s="49" t="s">
        <v>43</v>
      </c>
      <c r="C39" s="7">
        <f>SUM(C40:C42)</f>
        <v>11148.400000000001</v>
      </c>
      <c r="D39" s="7">
        <f>SUM(D40:D42)</f>
        <v>0</v>
      </c>
      <c r="E39" s="7">
        <f>SUM(E40:E42)</f>
        <v>0</v>
      </c>
      <c r="F39" s="56">
        <f>D39+E39</f>
        <v>0</v>
      </c>
      <c r="G39" s="166">
        <f>SUM(G40:G42)</f>
        <v>0</v>
      </c>
      <c r="H39" s="166">
        <f>F39-G39</f>
        <v>0</v>
      </c>
      <c r="I39" s="186" t="e">
        <f>G39/F39</f>
        <v>#DIV/0!</v>
      </c>
      <c r="J39" s="166">
        <f>SUM(J40:J42)</f>
        <v>0</v>
      </c>
      <c r="K39" s="166">
        <f>SUM(K40:K42)</f>
        <v>0</v>
      </c>
      <c r="L39" s="57" t="e">
        <f t="shared" ref="L39:L42" si="42">(K39+J39)/F39</f>
        <v>#DIV/0!</v>
      </c>
      <c r="M39" s="56">
        <f>K39+G39+J39</f>
        <v>0</v>
      </c>
      <c r="N39" s="56">
        <f>H39-K39-J39</f>
        <v>0</v>
      </c>
      <c r="O39" s="57" t="e">
        <f>M39/F39</f>
        <v>#DIV/0!</v>
      </c>
      <c r="P39" s="58"/>
      <c r="Q39" s="56">
        <f>SUM(Q40:Q42)</f>
        <v>0</v>
      </c>
      <c r="R39" s="56">
        <f>SUM(R40:R42)</f>
        <v>0</v>
      </c>
      <c r="S39" s="59">
        <f>+N39+C39+Q39+R39</f>
        <v>11148.400000000001</v>
      </c>
      <c r="T39" s="57">
        <f>+M39/(Q39+F39+R39+C39)</f>
        <v>0</v>
      </c>
      <c r="V39" s="7">
        <f>SUM(V40:V42)</f>
        <v>0</v>
      </c>
      <c r="W39" s="7">
        <f>SUM(W40:W42)</f>
        <v>0</v>
      </c>
      <c r="X39" s="7">
        <f>SUM(X40:X42)</f>
        <v>0</v>
      </c>
      <c r="Y39" s="51"/>
      <c r="Z39" s="7">
        <f>SUM(Z40:Z42)</f>
        <v>0</v>
      </c>
      <c r="AA39" s="7">
        <f>SUM(AA40:AA42)</f>
        <v>0</v>
      </c>
      <c r="AB39" s="7">
        <f>SUM(AB40:AB42)</f>
        <v>0</v>
      </c>
    </row>
    <row r="40" spans="1:28" s="64" customFormat="1" ht="12.75" hidden="1" x14ac:dyDescent="0.2">
      <c r="A40" s="60" t="s">
        <v>31</v>
      </c>
      <c r="B40" s="69"/>
      <c r="C40" s="8">
        <f>Jan!N40</f>
        <v>0</v>
      </c>
      <c r="D40" s="8">
        <f>W40+AA40</f>
        <v>0</v>
      </c>
      <c r="E40" s="8"/>
      <c r="F40" s="8">
        <f>D40+E40</f>
        <v>0</v>
      </c>
      <c r="G40" s="167"/>
      <c r="H40" s="167">
        <f>F40-G40</f>
        <v>0</v>
      </c>
      <c r="I40" s="187" t="e">
        <f>G40/F40</f>
        <v>#DIV/0!</v>
      </c>
      <c r="J40" s="188"/>
      <c r="K40" s="189"/>
      <c r="L40" s="61" t="e">
        <f t="shared" si="42"/>
        <v>#DIV/0!</v>
      </c>
      <c r="M40" s="8">
        <f>K40+G40+J40</f>
        <v>0</v>
      </c>
      <c r="N40" s="8">
        <f>H40-K40-J40</f>
        <v>0</v>
      </c>
      <c r="O40" s="63" t="e">
        <f>M40/F40</f>
        <v>#DIV/0!</v>
      </c>
      <c r="Q40" s="8"/>
      <c r="R40" s="8">
        <f>+X40+AB40</f>
        <v>0</v>
      </c>
      <c r="S40" s="65">
        <f>+N40+C40+Q40+R40</f>
        <v>0</v>
      </c>
      <c r="T40" s="66" t="e">
        <f t="shared" ref="T40:T42" si="43">+M40/(Q40+F40+R40+C40)</f>
        <v>#DIV/0!</v>
      </c>
      <c r="V40" s="8"/>
      <c r="W40" s="8"/>
      <c r="X40" s="8"/>
      <c r="Y40" s="67"/>
      <c r="Z40" s="8"/>
      <c r="AA40" s="8"/>
      <c r="AB40" s="8"/>
    </row>
    <row r="41" spans="1:28" s="64" customFormat="1" ht="12.75" x14ac:dyDescent="0.2">
      <c r="A41" s="60" t="s">
        <v>32</v>
      </c>
      <c r="B41" s="69"/>
      <c r="C41" s="8">
        <f>Jan!N41</f>
        <v>11148.400000000001</v>
      </c>
      <c r="D41" s="8">
        <f t="shared" ref="D41:D42" si="44">W41+AA41</f>
        <v>0</v>
      </c>
      <c r="E41" s="8"/>
      <c r="F41" s="8">
        <f t="shared" ref="F41:F42" si="45">D41+E41</f>
        <v>0</v>
      </c>
      <c r="G41" s="167"/>
      <c r="H41" s="167">
        <f>F41-G41</f>
        <v>0</v>
      </c>
      <c r="I41" s="187" t="e">
        <f>G41/F41</f>
        <v>#DIV/0!</v>
      </c>
      <c r="J41" s="188"/>
      <c r="K41" s="189"/>
      <c r="L41" s="61" t="e">
        <f t="shared" si="42"/>
        <v>#DIV/0!</v>
      </c>
      <c r="M41" s="8">
        <f t="shared" ref="M41:M42" si="46">K41+G41+J41</f>
        <v>0</v>
      </c>
      <c r="N41" s="8">
        <f t="shared" ref="N41:N42" si="47">H41-K41-J41</f>
        <v>0</v>
      </c>
      <c r="O41" s="63" t="e">
        <f>M41/F41</f>
        <v>#DIV/0!</v>
      </c>
      <c r="Q41" s="8"/>
      <c r="R41" s="8">
        <f t="shared" ref="R41:R42" si="48">+X41+AB41</f>
        <v>0</v>
      </c>
      <c r="S41" s="65">
        <f t="shared" ref="S41:S42" si="49">+N41+C41+Q41+R41</f>
        <v>11148.400000000001</v>
      </c>
      <c r="T41" s="66">
        <f t="shared" si="43"/>
        <v>0</v>
      </c>
      <c r="V41" s="8"/>
      <c r="W41" s="8"/>
      <c r="X41" s="8"/>
      <c r="Y41" s="67"/>
      <c r="Z41" s="8"/>
      <c r="AA41" s="8"/>
      <c r="AB41" s="8"/>
    </row>
    <row r="42" spans="1:28" s="64" customFormat="1" ht="12.75" hidden="1" x14ac:dyDescent="0.2">
      <c r="A42" s="60" t="s">
        <v>33</v>
      </c>
      <c r="B42" s="69"/>
      <c r="C42" s="8">
        <f>Jan!N42</f>
        <v>0</v>
      </c>
      <c r="D42" s="8">
        <f t="shared" si="44"/>
        <v>0</v>
      </c>
      <c r="E42" s="8"/>
      <c r="F42" s="8">
        <f t="shared" si="45"/>
        <v>0</v>
      </c>
      <c r="G42" s="167"/>
      <c r="H42" s="167">
        <f>F42-G42</f>
        <v>0</v>
      </c>
      <c r="I42" s="187" t="e">
        <f>G42/F42</f>
        <v>#DIV/0!</v>
      </c>
      <c r="J42" s="188"/>
      <c r="K42" s="189"/>
      <c r="L42" s="61" t="e">
        <f t="shared" si="42"/>
        <v>#DIV/0!</v>
      </c>
      <c r="M42" s="8">
        <f t="shared" si="46"/>
        <v>0</v>
      </c>
      <c r="N42" s="8">
        <f t="shared" si="47"/>
        <v>0</v>
      </c>
      <c r="O42" s="63" t="e">
        <f>M42/F42</f>
        <v>#DIV/0!</v>
      </c>
      <c r="Q42" s="8"/>
      <c r="R42" s="8">
        <f t="shared" si="48"/>
        <v>0</v>
      </c>
      <c r="S42" s="65">
        <f t="shared" si="49"/>
        <v>0</v>
      </c>
      <c r="T42" s="66" t="e">
        <f t="shared" si="43"/>
        <v>#DIV/0!</v>
      </c>
      <c r="V42" s="8"/>
      <c r="W42" s="8"/>
      <c r="X42" s="8"/>
      <c r="Y42" s="67"/>
      <c r="Z42" s="8"/>
      <c r="AA42" s="8"/>
      <c r="AB42" s="8"/>
    </row>
    <row r="43" spans="1:28" x14ac:dyDescent="0.25">
      <c r="A43" s="68"/>
      <c r="B43" s="69"/>
      <c r="C43" s="6"/>
      <c r="D43" s="6"/>
      <c r="E43" s="6"/>
      <c r="F43" s="6"/>
      <c r="G43" s="165"/>
      <c r="H43" s="165"/>
      <c r="I43" s="183"/>
      <c r="J43" s="184"/>
      <c r="K43" s="185"/>
      <c r="L43" s="50"/>
      <c r="M43" s="6"/>
      <c r="N43" s="6"/>
      <c r="O43" s="52"/>
      <c r="Q43" s="6"/>
      <c r="R43" s="6"/>
      <c r="S43" s="51"/>
      <c r="T43" s="54"/>
      <c r="V43" s="6"/>
      <c r="W43" s="6"/>
      <c r="X43" s="6"/>
      <c r="Y43" s="51"/>
      <c r="Z43" s="6"/>
      <c r="AA43" s="6"/>
      <c r="AB43" s="6"/>
    </row>
    <row r="44" spans="1:28" ht="30" x14ac:dyDescent="0.25">
      <c r="A44" s="55" t="s">
        <v>44</v>
      </c>
      <c r="B44" s="49" t="s">
        <v>45</v>
      </c>
      <c r="C44" s="7">
        <f>SUM(C45:C47)</f>
        <v>0</v>
      </c>
      <c r="D44" s="7">
        <f>SUM(D45:D47)</f>
        <v>0</v>
      </c>
      <c r="E44" s="7">
        <f>SUM(E45:E47)</f>
        <v>0</v>
      </c>
      <c r="F44" s="56">
        <f>D44+E44</f>
        <v>0</v>
      </c>
      <c r="G44" s="166">
        <f>SUM(G45:G47)</f>
        <v>0</v>
      </c>
      <c r="H44" s="166">
        <f>F44-G44</f>
        <v>0</v>
      </c>
      <c r="I44" s="186" t="e">
        <f>G44/F44</f>
        <v>#DIV/0!</v>
      </c>
      <c r="J44" s="166">
        <f>SUM(J45:J47)</f>
        <v>0</v>
      </c>
      <c r="K44" s="166">
        <f>SUM(K45:K47)</f>
        <v>0</v>
      </c>
      <c r="L44" s="57" t="e">
        <f t="shared" ref="L44:L47" si="50">(K44+J44)/F44</f>
        <v>#DIV/0!</v>
      </c>
      <c r="M44" s="56">
        <f>K44+G44+J44</f>
        <v>0</v>
      </c>
      <c r="N44" s="56">
        <f>H44-K44-J44</f>
        <v>0</v>
      </c>
      <c r="O44" s="57" t="e">
        <f>M44/F44</f>
        <v>#DIV/0!</v>
      </c>
      <c r="P44" s="58"/>
      <c r="Q44" s="56">
        <f>SUM(Q45:Q47)</f>
        <v>0</v>
      </c>
      <c r="R44" s="56">
        <f>SUM(R45:R47)</f>
        <v>0</v>
      </c>
      <c r="S44" s="59">
        <f>+N44+C44+Q44+R44</f>
        <v>0</v>
      </c>
      <c r="T44" s="57" t="e">
        <f>+M44/(Q44+F44+R44+C44)</f>
        <v>#DIV/0!</v>
      </c>
      <c r="V44" s="7">
        <f>SUM(V45:V47)</f>
        <v>0</v>
      </c>
      <c r="W44" s="7">
        <f>SUM(W45:W47)</f>
        <v>0</v>
      </c>
      <c r="X44" s="7">
        <f>SUM(X45:X47)</f>
        <v>0</v>
      </c>
      <c r="Y44" s="51"/>
      <c r="Z44" s="7">
        <f>SUM(Z45:Z47)</f>
        <v>0</v>
      </c>
      <c r="AA44" s="7">
        <f>SUM(AA45:AA47)</f>
        <v>0</v>
      </c>
      <c r="AB44" s="7">
        <f>SUM(AB45:AB47)</f>
        <v>0</v>
      </c>
    </row>
    <row r="45" spans="1:28" s="64" customFormat="1" ht="12.75" hidden="1" x14ac:dyDescent="0.2">
      <c r="A45" s="60" t="s">
        <v>31</v>
      </c>
      <c r="B45" s="69"/>
      <c r="C45" s="8">
        <f>Jan!N45</f>
        <v>0</v>
      </c>
      <c r="D45" s="8">
        <f>W45+AA45</f>
        <v>0</v>
      </c>
      <c r="E45" s="8"/>
      <c r="F45" s="8">
        <f>D45+E45</f>
        <v>0</v>
      </c>
      <c r="G45" s="167"/>
      <c r="H45" s="167">
        <f>F45-G45</f>
        <v>0</v>
      </c>
      <c r="I45" s="187" t="e">
        <f>G45/F45</f>
        <v>#DIV/0!</v>
      </c>
      <c r="J45" s="188"/>
      <c r="K45" s="189"/>
      <c r="L45" s="61" t="e">
        <f t="shared" si="50"/>
        <v>#DIV/0!</v>
      </c>
      <c r="M45" s="8">
        <f>K45+G45+J45</f>
        <v>0</v>
      </c>
      <c r="N45" s="8">
        <f>H45-K45-J45</f>
        <v>0</v>
      </c>
      <c r="O45" s="63" t="e">
        <f>M45/F45</f>
        <v>#DIV/0!</v>
      </c>
      <c r="Q45" s="8"/>
      <c r="R45" s="8">
        <f>+X45+AB45</f>
        <v>0</v>
      </c>
      <c r="S45" s="65">
        <f>+N45+C45+Q45+R45</f>
        <v>0</v>
      </c>
      <c r="T45" s="66" t="e">
        <f t="shared" ref="T45:T47" si="51">+M45/(Q45+F45+R45+C45)</f>
        <v>#DIV/0!</v>
      </c>
      <c r="V45" s="8"/>
      <c r="W45" s="8"/>
      <c r="X45" s="8"/>
      <c r="Y45" s="67"/>
      <c r="Z45" s="8"/>
      <c r="AA45" s="8"/>
      <c r="AB45" s="8"/>
    </row>
    <row r="46" spans="1:28" s="64" customFormat="1" ht="12.75" x14ac:dyDescent="0.2">
      <c r="A46" s="60" t="s">
        <v>32</v>
      </c>
      <c r="B46" s="69"/>
      <c r="C46" s="8">
        <f>Jan!N46</f>
        <v>0</v>
      </c>
      <c r="D46" s="8">
        <f t="shared" ref="D46:D47" si="52">W46+AA46</f>
        <v>0</v>
      </c>
      <c r="E46" s="8"/>
      <c r="F46" s="8">
        <f t="shared" ref="F46:F47" si="53">D46+E46</f>
        <v>0</v>
      </c>
      <c r="G46" s="167"/>
      <c r="H46" s="167">
        <f>F46-G46</f>
        <v>0</v>
      </c>
      <c r="I46" s="187" t="e">
        <f>G46/F46</f>
        <v>#DIV/0!</v>
      </c>
      <c r="J46" s="188"/>
      <c r="K46" s="189"/>
      <c r="L46" s="61" t="e">
        <f t="shared" si="50"/>
        <v>#DIV/0!</v>
      </c>
      <c r="M46" s="8">
        <f t="shared" ref="M46:M47" si="54">K46+G46+J46</f>
        <v>0</v>
      </c>
      <c r="N46" s="8">
        <f t="shared" ref="N46:N47" si="55">H46-K46-J46</f>
        <v>0</v>
      </c>
      <c r="O46" s="63" t="e">
        <f>M46/F46</f>
        <v>#DIV/0!</v>
      </c>
      <c r="Q46" s="8"/>
      <c r="R46" s="8">
        <f t="shared" ref="R46:R47" si="56">+X46+AB46</f>
        <v>0</v>
      </c>
      <c r="S46" s="65">
        <f t="shared" ref="S46:S47" si="57">+N46+C46+Q46+R46</f>
        <v>0</v>
      </c>
      <c r="T46" s="66" t="e">
        <f t="shared" si="51"/>
        <v>#DIV/0!</v>
      </c>
      <c r="V46" s="8"/>
      <c r="W46" s="8"/>
      <c r="X46" s="8"/>
      <c r="Y46" s="67"/>
      <c r="Z46" s="8"/>
      <c r="AA46" s="8"/>
      <c r="AB46" s="8"/>
    </row>
    <row r="47" spans="1:28" s="64" customFormat="1" ht="12.75" hidden="1" x14ac:dyDescent="0.2">
      <c r="A47" s="60" t="s">
        <v>33</v>
      </c>
      <c r="B47" s="69"/>
      <c r="C47" s="8">
        <f>Jan!N47</f>
        <v>0</v>
      </c>
      <c r="D47" s="8">
        <f t="shared" si="52"/>
        <v>0</v>
      </c>
      <c r="E47" s="8"/>
      <c r="F47" s="8">
        <f t="shared" si="53"/>
        <v>0</v>
      </c>
      <c r="G47" s="167"/>
      <c r="H47" s="167">
        <f>F47-G47</f>
        <v>0</v>
      </c>
      <c r="I47" s="187" t="e">
        <f>G47/F47</f>
        <v>#DIV/0!</v>
      </c>
      <c r="J47" s="188"/>
      <c r="K47" s="189"/>
      <c r="L47" s="61" t="e">
        <f t="shared" si="50"/>
        <v>#DIV/0!</v>
      </c>
      <c r="M47" s="8">
        <f t="shared" si="54"/>
        <v>0</v>
      </c>
      <c r="N47" s="8">
        <f t="shared" si="55"/>
        <v>0</v>
      </c>
      <c r="O47" s="63" t="e">
        <f>M47/F47</f>
        <v>#DIV/0!</v>
      </c>
      <c r="Q47" s="8"/>
      <c r="R47" s="8">
        <f t="shared" si="56"/>
        <v>0</v>
      </c>
      <c r="S47" s="65">
        <f t="shared" si="57"/>
        <v>0</v>
      </c>
      <c r="T47" s="66" t="e">
        <f t="shared" si="51"/>
        <v>#DIV/0!</v>
      </c>
      <c r="V47" s="8"/>
      <c r="W47" s="8"/>
      <c r="X47" s="8"/>
      <c r="Y47" s="67"/>
      <c r="Z47" s="8"/>
      <c r="AA47" s="8"/>
      <c r="AB47" s="8"/>
    </row>
    <row r="48" spans="1:28" x14ac:dyDescent="0.25">
      <c r="A48" s="68"/>
      <c r="B48" s="69"/>
      <c r="C48" s="6"/>
      <c r="D48" s="6"/>
      <c r="E48" s="6"/>
      <c r="F48" s="6"/>
      <c r="G48" s="165"/>
      <c r="H48" s="165"/>
      <c r="I48" s="183"/>
      <c r="J48" s="184"/>
      <c r="K48" s="185"/>
      <c r="L48" s="50"/>
      <c r="M48" s="6"/>
      <c r="N48" s="6"/>
      <c r="O48" s="52"/>
      <c r="Q48" s="6"/>
      <c r="R48" s="6"/>
      <c r="S48" s="51"/>
      <c r="T48" s="54"/>
      <c r="V48" s="6"/>
      <c r="W48" s="6"/>
      <c r="X48" s="6"/>
      <c r="Y48" s="51"/>
      <c r="Z48" s="6"/>
      <c r="AA48" s="6"/>
      <c r="AB48" s="6"/>
    </row>
    <row r="49" spans="1:28" x14ac:dyDescent="0.25">
      <c r="A49" s="48" t="s">
        <v>46</v>
      </c>
      <c r="B49" s="49"/>
      <c r="C49" s="6"/>
      <c r="D49" s="6"/>
      <c r="E49" s="6"/>
      <c r="F49" s="6"/>
      <c r="G49" s="165"/>
      <c r="H49" s="165"/>
      <c r="I49" s="183"/>
      <c r="J49" s="184"/>
      <c r="K49" s="185"/>
      <c r="L49" s="50"/>
      <c r="M49" s="6"/>
      <c r="N49" s="6"/>
      <c r="O49" s="52"/>
      <c r="Q49" s="6"/>
      <c r="R49" s="6"/>
      <c r="S49" s="51"/>
      <c r="T49" s="54"/>
      <c r="V49" s="6"/>
      <c r="W49" s="6"/>
      <c r="X49" s="6"/>
      <c r="Y49" s="51"/>
      <c r="Z49" s="6"/>
      <c r="AA49" s="6"/>
      <c r="AB49" s="6"/>
    </row>
    <row r="50" spans="1:28" x14ac:dyDescent="0.25">
      <c r="A50" s="73"/>
      <c r="B50" s="49"/>
      <c r="C50" s="6"/>
      <c r="D50" s="6"/>
      <c r="E50" s="6"/>
      <c r="F50" s="6"/>
      <c r="G50" s="165"/>
      <c r="H50" s="165"/>
      <c r="I50" s="183"/>
      <c r="J50" s="184"/>
      <c r="K50" s="185"/>
      <c r="L50" s="50"/>
      <c r="M50" s="6"/>
      <c r="N50" s="6"/>
      <c r="O50" s="52"/>
      <c r="Q50" s="6"/>
      <c r="R50" s="6"/>
      <c r="S50" s="51"/>
      <c r="T50" s="54"/>
      <c r="V50" s="6"/>
      <c r="W50" s="6"/>
      <c r="X50" s="6"/>
      <c r="Y50" s="51"/>
      <c r="Z50" s="6"/>
      <c r="AA50" s="6"/>
      <c r="AB50" s="6"/>
    </row>
    <row r="51" spans="1:28" ht="45" x14ac:dyDescent="0.25">
      <c r="A51" s="55" t="s">
        <v>47</v>
      </c>
      <c r="B51" s="76" t="s">
        <v>158</v>
      </c>
      <c r="C51" s="7">
        <f>SUM(C52:C54)</f>
        <v>258896.94</v>
      </c>
      <c r="D51" s="7">
        <f>SUM(D52:D54)</f>
        <v>0</v>
      </c>
      <c r="E51" s="7">
        <f>SUM(E52:E54)</f>
        <v>0</v>
      </c>
      <c r="F51" s="56">
        <f>D51+E51</f>
        <v>0</v>
      </c>
      <c r="G51" s="166">
        <f>SUM(G52:G54)</f>
        <v>0</v>
      </c>
      <c r="H51" s="166">
        <f>F51-G51</f>
        <v>0</v>
      </c>
      <c r="I51" s="186" t="e">
        <f>G51/F51</f>
        <v>#DIV/0!</v>
      </c>
      <c r="J51" s="166">
        <f>SUM(J52:J54)</f>
        <v>0</v>
      </c>
      <c r="K51" s="166">
        <f>SUM(K52:K54)</f>
        <v>0</v>
      </c>
      <c r="L51" s="57" t="e">
        <f t="shared" ref="L51:L54" si="58">(K51+J51)/F51</f>
        <v>#DIV/0!</v>
      </c>
      <c r="M51" s="56">
        <f>K51+G51+J51</f>
        <v>0</v>
      </c>
      <c r="N51" s="56">
        <f>H51-K51-J51</f>
        <v>0</v>
      </c>
      <c r="O51" s="57" t="e">
        <f>M51/F51</f>
        <v>#DIV/0!</v>
      </c>
      <c r="P51" s="58"/>
      <c r="Q51" s="56">
        <f>SUM(Q52:Q54)</f>
        <v>0</v>
      </c>
      <c r="R51" s="56">
        <f>SUM(R52:R54)</f>
        <v>0</v>
      </c>
      <c r="S51" s="59">
        <f>+N51+C51+Q51+R51</f>
        <v>258896.94</v>
      </c>
      <c r="T51" s="57">
        <f>+M51/(Q51+F51+R51+C51)</f>
        <v>0</v>
      </c>
      <c r="V51" s="7">
        <f>SUM(V52:V54)</f>
        <v>0</v>
      </c>
      <c r="W51" s="7">
        <f>SUM(W52:W54)</f>
        <v>0</v>
      </c>
      <c r="X51" s="7">
        <f>SUM(X52:X54)</f>
        <v>0</v>
      </c>
      <c r="Y51" s="51"/>
      <c r="Z51" s="7">
        <f>SUM(Z52:Z54)</f>
        <v>0</v>
      </c>
      <c r="AA51" s="7">
        <f>SUM(AA52:AA54)</f>
        <v>0</v>
      </c>
      <c r="AB51" s="7">
        <f>SUM(AB52:AB54)</f>
        <v>0</v>
      </c>
    </row>
    <row r="52" spans="1:28" s="64" customFormat="1" ht="12.75" x14ac:dyDescent="0.2">
      <c r="A52" s="60" t="s">
        <v>31</v>
      </c>
      <c r="B52" s="69"/>
      <c r="C52" s="8">
        <f>Jan!N52</f>
        <v>258896.94</v>
      </c>
      <c r="D52" s="8"/>
      <c r="E52" s="8"/>
      <c r="F52" s="8">
        <f>D52+E52</f>
        <v>0</v>
      </c>
      <c r="G52" s="167"/>
      <c r="H52" s="167">
        <f>F52-G52</f>
        <v>0</v>
      </c>
      <c r="I52" s="187" t="e">
        <f>G52/F52</f>
        <v>#DIV/0!</v>
      </c>
      <c r="J52" s="188"/>
      <c r="K52" s="189"/>
      <c r="L52" s="61" t="e">
        <f t="shared" si="58"/>
        <v>#DIV/0!</v>
      </c>
      <c r="M52" s="8">
        <f>K52+G52+J52</f>
        <v>0</v>
      </c>
      <c r="N52" s="8">
        <f>H52-K52-J52</f>
        <v>0</v>
      </c>
      <c r="O52" s="63" t="e">
        <f>M52/F52</f>
        <v>#DIV/0!</v>
      </c>
      <c r="Q52" s="8"/>
      <c r="R52" s="8">
        <f>+X52+AB52</f>
        <v>0</v>
      </c>
      <c r="S52" s="65">
        <f>+N52+C52+Q52+R52</f>
        <v>258896.94</v>
      </c>
      <c r="T52" s="66">
        <f t="shared" ref="T52:T54" si="59">+M52/(Q52+F52+R52+C52)</f>
        <v>0</v>
      </c>
      <c r="V52" s="8"/>
      <c r="W52" s="8"/>
      <c r="X52" s="8"/>
      <c r="Y52" s="67"/>
      <c r="Z52" s="8"/>
      <c r="AA52" s="8"/>
      <c r="AB52" s="8"/>
    </row>
    <row r="53" spans="1:28" s="64" customFormat="1" ht="12.75" x14ac:dyDescent="0.2">
      <c r="A53" s="60" t="s">
        <v>32</v>
      </c>
      <c r="B53" s="69"/>
      <c r="C53" s="8">
        <f>Jan!N53</f>
        <v>0</v>
      </c>
      <c r="D53" s="8">
        <f t="shared" ref="D53:D54" si="60">W53+AA53</f>
        <v>0</v>
      </c>
      <c r="E53" s="8"/>
      <c r="F53" s="8">
        <f t="shared" ref="F53:F54" si="61">D53+E53</f>
        <v>0</v>
      </c>
      <c r="G53" s="167"/>
      <c r="H53" s="167">
        <f>F53-G53</f>
        <v>0</v>
      </c>
      <c r="I53" s="187" t="e">
        <f>G53/F53</f>
        <v>#DIV/0!</v>
      </c>
      <c r="J53" s="188"/>
      <c r="K53" s="189"/>
      <c r="L53" s="61" t="e">
        <f t="shared" si="58"/>
        <v>#DIV/0!</v>
      </c>
      <c r="M53" s="8">
        <f t="shared" ref="M53:M54" si="62">K53+G53+J53</f>
        <v>0</v>
      </c>
      <c r="N53" s="8">
        <f t="shared" ref="N53:N54" si="63">H53-K53-J53</f>
        <v>0</v>
      </c>
      <c r="O53" s="63" t="e">
        <f>M53/F53</f>
        <v>#DIV/0!</v>
      </c>
      <c r="Q53" s="8"/>
      <c r="R53" s="8">
        <f t="shared" ref="R53:R54" si="64">+X53+AB53</f>
        <v>0</v>
      </c>
      <c r="S53" s="65">
        <f t="shared" ref="S53:S54" si="65">+N53+C53+Q53+R53</f>
        <v>0</v>
      </c>
      <c r="T53" s="66" t="e">
        <f t="shared" si="59"/>
        <v>#DIV/0!</v>
      </c>
      <c r="V53" s="8"/>
      <c r="W53" s="8"/>
      <c r="X53" s="8"/>
      <c r="Y53" s="67"/>
      <c r="Z53" s="8"/>
      <c r="AA53" s="8"/>
      <c r="AB53" s="8"/>
    </row>
    <row r="54" spans="1:28" s="64" customFormat="1" ht="12.75" hidden="1" x14ac:dyDescent="0.2">
      <c r="A54" s="60" t="s">
        <v>33</v>
      </c>
      <c r="B54" s="69"/>
      <c r="C54" s="8">
        <f>Jan!N54</f>
        <v>0</v>
      </c>
      <c r="D54" s="8">
        <f t="shared" si="60"/>
        <v>0</v>
      </c>
      <c r="E54" s="8"/>
      <c r="F54" s="8">
        <f t="shared" si="61"/>
        <v>0</v>
      </c>
      <c r="G54" s="167"/>
      <c r="H54" s="167">
        <f>F54-G54</f>
        <v>0</v>
      </c>
      <c r="I54" s="187" t="e">
        <f>G54/F54</f>
        <v>#DIV/0!</v>
      </c>
      <c r="J54" s="188"/>
      <c r="K54" s="189"/>
      <c r="L54" s="61" t="e">
        <f t="shared" si="58"/>
        <v>#DIV/0!</v>
      </c>
      <c r="M54" s="8">
        <f t="shared" si="62"/>
        <v>0</v>
      </c>
      <c r="N54" s="8">
        <f t="shared" si="63"/>
        <v>0</v>
      </c>
      <c r="O54" s="63" t="e">
        <f>M54/F54</f>
        <v>#DIV/0!</v>
      </c>
      <c r="Q54" s="8"/>
      <c r="R54" s="8">
        <f t="shared" si="64"/>
        <v>0</v>
      </c>
      <c r="S54" s="65">
        <f t="shared" si="65"/>
        <v>0</v>
      </c>
      <c r="T54" s="66" t="e">
        <f t="shared" si="59"/>
        <v>#DIV/0!</v>
      </c>
      <c r="V54" s="8"/>
      <c r="W54" s="8"/>
      <c r="X54" s="8"/>
      <c r="Y54" s="67"/>
      <c r="Z54" s="8"/>
      <c r="AA54" s="8"/>
      <c r="AB54" s="8"/>
    </row>
    <row r="55" spans="1:28" x14ac:dyDescent="0.25">
      <c r="A55" s="68"/>
      <c r="B55" s="69"/>
      <c r="C55" s="6"/>
      <c r="D55" s="6"/>
      <c r="E55" s="6"/>
      <c r="F55" s="6"/>
      <c r="G55" s="165"/>
      <c r="H55" s="165"/>
      <c r="I55" s="183"/>
      <c r="J55" s="184"/>
      <c r="K55" s="185"/>
      <c r="L55" s="50"/>
      <c r="M55" s="6"/>
      <c r="N55" s="6"/>
      <c r="O55" s="52"/>
      <c r="Q55" s="6"/>
      <c r="R55" s="6"/>
      <c r="S55" s="51"/>
      <c r="T55" s="54"/>
      <c r="V55" s="6"/>
      <c r="W55" s="6"/>
      <c r="X55" s="6"/>
      <c r="Y55" s="51"/>
      <c r="Z55" s="6"/>
      <c r="AA55" s="6"/>
      <c r="AB55" s="6"/>
    </row>
    <row r="56" spans="1:28" s="24" customFormat="1" x14ac:dyDescent="0.25">
      <c r="A56" s="71" t="s">
        <v>49</v>
      </c>
      <c r="B56" s="49"/>
      <c r="C56" s="7">
        <f>SUM(C57:C59)</f>
        <v>94570.6</v>
      </c>
      <c r="D56" s="7">
        <f>SUM(D57:D59)</f>
        <v>0</v>
      </c>
      <c r="E56" s="7">
        <f>SUM(E57:E59)</f>
        <v>0</v>
      </c>
      <c r="F56" s="7">
        <f>D56+E56</f>
        <v>0</v>
      </c>
      <c r="G56" s="168">
        <f>SUM(G57:G59)</f>
        <v>0</v>
      </c>
      <c r="H56" s="168">
        <f>F56-G56</f>
        <v>0</v>
      </c>
      <c r="I56" s="186" t="e">
        <f>G56/F56</f>
        <v>#DIV/0!</v>
      </c>
      <c r="J56" s="168">
        <f>SUM(J57:J59)</f>
        <v>0</v>
      </c>
      <c r="K56" s="168">
        <f>SUM(K57:K59)</f>
        <v>0</v>
      </c>
      <c r="L56" s="57" t="e">
        <f t="shared" ref="L56:L59" si="66">(K56+J56)/F56</f>
        <v>#DIV/0!</v>
      </c>
      <c r="M56" s="7">
        <f>K56+G56+J56</f>
        <v>0</v>
      </c>
      <c r="N56" s="7">
        <f>H56-K56-J56</f>
        <v>0</v>
      </c>
      <c r="O56" s="72" t="e">
        <f>M56/F56</f>
        <v>#DIV/0!</v>
      </c>
      <c r="Q56" s="7">
        <f>SUM(Q57:Q59)</f>
        <v>0</v>
      </c>
      <c r="R56" s="7">
        <f>SUM(R57:R59)</f>
        <v>0</v>
      </c>
      <c r="S56" s="59">
        <f>+N56+C56+Q56+R56</f>
        <v>94570.6</v>
      </c>
      <c r="T56" s="57">
        <f t="shared" ref="T56:T59" si="67">+M56/(Q56+F56+R56+C56)</f>
        <v>0</v>
      </c>
      <c r="V56" s="7">
        <f>SUM(V57:V59)</f>
        <v>0</v>
      </c>
      <c r="W56" s="7">
        <f>SUM(W57:W59)</f>
        <v>0</v>
      </c>
      <c r="X56" s="7">
        <f>SUM(X57:X59)</f>
        <v>0</v>
      </c>
      <c r="Y56" s="45"/>
      <c r="Z56" s="7">
        <f>SUM(Z57:Z59)</f>
        <v>0</v>
      </c>
      <c r="AA56" s="7">
        <f>SUM(AA57:AA59)</f>
        <v>0</v>
      </c>
      <c r="AB56" s="7">
        <f>SUM(AB57:AB59)</f>
        <v>0</v>
      </c>
    </row>
    <row r="57" spans="1:28" s="24" customFormat="1" x14ac:dyDescent="0.25">
      <c r="A57" s="48" t="s">
        <v>31</v>
      </c>
      <c r="B57" s="49"/>
      <c r="C57" s="7">
        <f>+C30+C35+C40+C45+C52</f>
        <v>258896.94</v>
      </c>
      <c r="D57" s="7">
        <f>+D30+D35+D40+D45+D52</f>
        <v>0</v>
      </c>
      <c r="E57" s="7">
        <f>+E30+E35+E40+E45+E52</f>
        <v>0</v>
      </c>
      <c r="F57" s="7">
        <f>D57+E57</f>
        <v>0</v>
      </c>
      <c r="G57" s="168">
        <f>+G30+G35+G40+G45+G52</f>
        <v>0</v>
      </c>
      <c r="H57" s="168">
        <f>F57-G57</f>
        <v>0</v>
      </c>
      <c r="I57" s="186" t="e">
        <f>G57/F57</f>
        <v>#DIV/0!</v>
      </c>
      <c r="J57" s="168">
        <f t="shared" ref="J57:K59" si="68">+J30+J35+J40+J45+J52</f>
        <v>0</v>
      </c>
      <c r="K57" s="168">
        <f t="shared" si="68"/>
        <v>0</v>
      </c>
      <c r="L57" s="57" t="e">
        <f t="shared" si="66"/>
        <v>#DIV/0!</v>
      </c>
      <c r="M57" s="7">
        <f t="shared" ref="M57:M59" si="69">K57+G57+J57</f>
        <v>0</v>
      </c>
      <c r="N57" s="7">
        <f>H57-K57-J57</f>
        <v>0</v>
      </c>
      <c r="O57" s="72" t="e">
        <f>M57/F57</f>
        <v>#DIV/0!</v>
      </c>
      <c r="Q57" s="7">
        <f t="shared" ref="Q57:R59" si="70">+Q30+Q35+Q40+Q45+Q52</f>
        <v>0</v>
      </c>
      <c r="R57" s="7">
        <f t="shared" si="70"/>
        <v>0</v>
      </c>
      <c r="S57" s="59">
        <f>+N57+C57+Q57+R57</f>
        <v>258896.94</v>
      </c>
      <c r="T57" s="57">
        <f t="shared" si="67"/>
        <v>0</v>
      </c>
      <c r="V57" s="7">
        <f t="shared" ref="V57:X59" si="71">+V30+V35+V40+V45+V52</f>
        <v>0</v>
      </c>
      <c r="W57" s="7">
        <f t="shared" si="71"/>
        <v>0</v>
      </c>
      <c r="X57" s="7">
        <f t="shared" si="71"/>
        <v>0</v>
      </c>
      <c r="Y57" s="45"/>
      <c r="Z57" s="7">
        <f t="shared" ref="Z57:AB59" si="72">+Z30+Z35+Z40+Z45+Z52</f>
        <v>0</v>
      </c>
      <c r="AA57" s="7">
        <f t="shared" si="72"/>
        <v>0</v>
      </c>
      <c r="AB57" s="7">
        <f t="shared" si="72"/>
        <v>0</v>
      </c>
    </row>
    <row r="58" spans="1:28" s="24" customFormat="1" x14ac:dyDescent="0.25">
      <c r="A58" s="48" t="s">
        <v>32</v>
      </c>
      <c r="B58" s="49"/>
      <c r="C58" s="7">
        <f t="shared" ref="C58:E59" si="73">+C31+C36+C41+C46+C53</f>
        <v>-164326.34</v>
      </c>
      <c r="D58" s="7">
        <f t="shared" si="73"/>
        <v>0</v>
      </c>
      <c r="E58" s="7">
        <f t="shared" si="73"/>
        <v>0</v>
      </c>
      <c r="F58" s="7">
        <f>D58+E58</f>
        <v>0</v>
      </c>
      <c r="G58" s="168">
        <f>+G31+G36+G41+G46+G53</f>
        <v>0</v>
      </c>
      <c r="H58" s="168">
        <f>F58-G58</f>
        <v>0</v>
      </c>
      <c r="I58" s="186" t="e">
        <f>G58/F58</f>
        <v>#DIV/0!</v>
      </c>
      <c r="J58" s="168">
        <f t="shared" si="68"/>
        <v>0</v>
      </c>
      <c r="K58" s="168">
        <f t="shared" si="68"/>
        <v>0</v>
      </c>
      <c r="L58" s="57" t="e">
        <f t="shared" si="66"/>
        <v>#DIV/0!</v>
      </c>
      <c r="M58" s="7">
        <f t="shared" si="69"/>
        <v>0</v>
      </c>
      <c r="N58" s="7">
        <f t="shared" ref="N58:N59" si="74">H58-K58-J58</f>
        <v>0</v>
      </c>
      <c r="O58" s="72" t="e">
        <f>M58/F58</f>
        <v>#DIV/0!</v>
      </c>
      <c r="Q58" s="7">
        <f t="shared" si="70"/>
        <v>0</v>
      </c>
      <c r="R58" s="7">
        <f t="shared" si="70"/>
        <v>0</v>
      </c>
      <c r="S58" s="59">
        <f t="shared" ref="S58:S59" si="75">+N58+C58+Q58+R58</f>
        <v>-164326.34</v>
      </c>
      <c r="T58" s="57">
        <f t="shared" si="67"/>
        <v>0</v>
      </c>
      <c r="V58" s="7">
        <f t="shared" si="71"/>
        <v>0</v>
      </c>
      <c r="W58" s="7">
        <f t="shared" si="71"/>
        <v>0</v>
      </c>
      <c r="X58" s="7">
        <f t="shared" si="71"/>
        <v>0</v>
      </c>
      <c r="Y58" s="45"/>
      <c r="Z58" s="7">
        <f t="shared" si="72"/>
        <v>0</v>
      </c>
      <c r="AA58" s="7">
        <f t="shared" si="72"/>
        <v>0</v>
      </c>
      <c r="AB58" s="7">
        <f t="shared" si="72"/>
        <v>0</v>
      </c>
    </row>
    <row r="59" spans="1:28" s="24" customFormat="1" hidden="1" x14ac:dyDescent="0.25">
      <c r="A59" s="48" t="s">
        <v>33</v>
      </c>
      <c r="B59" s="49"/>
      <c r="C59" s="7">
        <f t="shared" si="73"/>
        <v>0</v>
      </c>
      <c r="D59" s="7">
        <f t="shared" si="73"/>
        <v>0</v>
      </c>
      <c r="E59" s="7">
        <f t="shared" si="73"/>
        <v>0</v>
      </c>
      <c r="F59" s="7">
        <f>D59+E59</f>
        <v>0</v>
      </c>
      <c r="G59" s="168">
        <f>+G32+G37+G42+G47+G54</f>
        <v>0</v>
      </c>
      <c r="H59" s="168">
        <f>F59-G59</f>
        <v>0</v>
      </c>
      <c r="I59" s="186" t="e">
        <f>G59/F59</f>
        <v>#DIV/0!</v>
      </c>
      <c r="J59" s="168">
        <f t="shared" si="68"/>
        <v>0</v>
      </c>
      <c r="K59" s="168">
        <f t="shared" si="68"/>
        <v>0</v>
      </c>
      <c r="L59" s="57" t="e">
        <f t="shared" si="66"/>
        <v>#DIV/0!</v>
      </c>
      <c r="M59" s="7">
        <f t="shared" si="69"/>
        <v>0</v>
      </c>
      <c r="N59" s="7">
        <f t="shared" si="74"/>
        <v>0</v>
      </c>
      <c r="O59" s="72" t="e">
        <f>M59/F59</f>
        <v>#DIV/0!</v>
      </c>
      <c r="Q59" s="7">
        <f t="shared" si="70"/>
        <v>0</v>
      </c>
      <c r="R59" s="7">
        <f t="shared" si="70"/>
        <v>0</v>
      </c>
      <c r="S59" s="59">
        <f t="shared" si="75"/>
        <v>0</v>
      </c>
      <c r="T59" s="57" t="e">
        <f t="shared" si="67"/>
        <v>#DIV/0!</v>
      </c>
      <c r="V59" s="7">
        <f t="shared" si="71"/>
        <v>0</v>
      </c>
      <c r="W59" s="7">
        <f t="shared" si="71"/>
        <v>0</v>
      </c>
      <c r="X59" s="7">
        <f t="shared" si="71"/>
        <v>0</v>
      </c>
      <c r="Y59" s="45"/>
      <c r="Z59" s="7">
        <f t="shared" si="72"/>
        <v>0</v>
      </c>
      <c r="AA59" s="7">
        <f t="shared" si="72"/>
        <v>0</v>
      </c>
      <c r="AB59" s="7">
        <f t="shared" si="72"/>
        <v>0</v>
      </c>
    </row>
    <row r="60" spans="1:28" x14ac:dyDescent="0.25">
      <c r="A60" s="68"/>
      <c r="B60" s="69"/>
      <c r="C60" s="6"/>
      <c r="D60" s="6"/>
      <c r="E60" s="6"/>
      <c r="F60" s="6"/>
      <c r="G60" s="165"/>
      <c r="H60" s="165"/>
      <c r="I60" s="183"/>
      <c r="J60" s="184"/>
      <c r="K60" s="185"/>
      <c r="L60" s="50"/>
      <c r="M60" s="6"/>
      <c r="N60" s="6"/>
      <c r="O60" s="52"/>
      <c r="Q60" s="6"/>
      <c r="R60" s="6"/>
      <c r="S60" s="51"/>
      <c r="T60" s="54"/>
      <c r="V60" s="6"/>
      <c r="W60" s="6"/>
      <c r="X60" s="6"/>
      <c r="Y60" s="51"/>
      <c r="Z60" s="6"/>
      <c r="AA60" s="6"/>
      <c r="AB60" s="6"/>
    </row>
    <row r="61" spans="1:28" x14ac:dyDescent="0.25">
      <c r="A61" s="48" t="s">
        <v>50</v>
      </c>
      <c r="B61" s="69"/>
      <c r="C61" s="6"/>
      <c r="D61" s="6"/>
      <c r="E61" s="6"/>
      <c r="F61" s="6"/>
      <c r="G61" s="165"/>
      <c r="H61" s="165"/>
      <c r="I61" s="183"/>
      <c r="J61" s="184"/>
      <c r="K61" s="185"/>
      <c r="L61" s="50"/>
      <c r="M61" s="6"/>
      <c r="N61" s="6"/>
      <c r="O61" s="52"/>
      <c r="Q61" s="6"/>
      <c r="R61" s="6"/>
      <c r="S61" s="51"/>
      <c r="T61" s="54"/>
      <c r="V61" s="6"/>
      <c r="W61" s="6"/>
      <c r="X61" s="6"/>
      <c r="Y61" s="51"/>
      <c r="Z61" s="6"/>
      <c r="AA61" s="6"/>
      <c r="AB61" s="6"/>
    </row>
    <row r="62" spans="1:28" x14ac:dyDescent="0.25">
      <c r="A62" s="68"/>
      <c r="B62" s="69"/>
      <c r="C62" s="6"/>
      <c r="D62" s="6"/>
      <c r="E62" s="6"/>
      <c r="F62" s="6"/>
      <c r="G62" s="165"/>
      <c r="H62" s="165"/>
      <c r="I62" s="183"/>
      <c r="J62" s="184"/>
      <c r="K62" s="185"/>
      <c r="L62" s="50"/>
      <c r="M62" s="6"/>
      <c r="N62" s="6"/>
      <c r="O62" s="52"/>
      <c r="Q62" s="6"/>
      <c r="R62" s="6"/>
      <c r="S62" s="51"/>
      <c r="T62" s="54"/>
      <c r="V62" s="6"/>
      <c r="W62" s="6"/>
      <c r="X62" s="6"/>
      <c r="Y62" s="51"/>
      <c r="Z62" s="6"/>
      <c r="AA62" s="6"/>
      <c r="AB62" s="6"/>
    </row>
    <row r="63" spans="1:28" x14ac:dyDescent="0.25">
      <c r="A63" s="48" t="s">
        <v>51</v>
      </c>
      <c r="B63" s="69"/>
      <c r="C63" s="6"/>
      <c r="D63" s="6"/>
      <c r="E63" s="6"/>
      <c r="F63" s="6"/>
      <c r="G63" s="165"/>
      <c r="H63" s="165"/>
      <c r="I63" s="183"/>
      <c r="J63" s="184"/>
      <c r="K63" s="185"/>
      <c r="L63" s="50"/>
      <c r="M63" s="6"/>
      <c r="N63" s="6"/>
      <c r="O63" s="52"/>
      <c r="Q63" s="6"/>
      <c r="R63" s="6"/>
      <c r="S63" s="51"/>
      <c r="T63" s="54"/>
      <c r="V63" s="6"/>
      <c r="W63" s="6"/>
      <c r="X63" s="6"/>
      <c r="Y63" s="51"/>
      <c r="Z63" s="6"/>
      <c r="AA63" s="6"/>
      <c r="AB63" s="6"/>
    </row>
    <row r="64" spans="1:28" x14ac:dyDescent="0.25">
      <c r="A64" s="68"/>
      <c r="B64" s="69"/>
      <c r="C64" s="6"/>
      <c r="D64" s="6"/>
      <c r="E64" s="6"/>
      <c r="F64" s="6"/>
      <c r="G64" s="165"/>
      <c r="H64" s="165"/>
      <c r="I64" s="183"/>
      <c r="J64" s="184"/>
      <c r="K64" s="185"/>
      <c r="L64" s="50"/>
      <c r="M64" s="6"/>
      <c r="N64" s="6"/>
      <c r="O64" s="52"/>
      <c r="Q64" s="6"/>
      <c r="R64" s="6"/>
      <c r="S64" s="51"/>
      <c r="T64" s="54"/>
      <c r="V64" s="6"/>
      <c r="W64" s="6"/>
      <c r="X64" s="6"/>
      <c r="Y64" s="51"/>
      <c r="Z64" s="6"/>
      <c r="AA64" s="6"/>
      <c r="AB64" s="6"/>
    </row>
    <row r="65" spans="1:28" hidden="1" x14ac:dyDescent="0.25">
      <c r="A65" s="73"/>
      <c r="B65" s="49"/>
      <c r="C65" s="6"/>
      <c r="D65" s="6"/>
      <c r="E65" s="6"/>
      <c r="F65" s="6"/>
      <c r="G65" s="165"/>
      <c r="H65" s="165"/>
      <c r="I65" s="183"/>
      <c r="J65" s="184"/>
      <c r="K65" s="185"/>
      <c r="L65" s="50"/>
      <c r="M65" s="6"/>
      <c r="N65" s="6"/>
      <c r="O65" s="52"/>
      <c r="Q65" s="6"/>
      <c r="R65" s="6"/>
      <c r="S65" s="51"/>
      <c r="T65" s="54"/>
      <c r="V65" s="6"/>
      <c r="W65" s="6"/>
      <c r="X65" s="6"/>
      <c r="Y65" s="51"/>
      <c r="Z65" s="6"/>
      <c r="AA65" s="6"/>
      <c r="AB65" s="6"/>
    </row>
    <row r="66" spans="1:28" ht="45" x14ac:dyDescent="0.25">
      <c r="A66" s="55" t="s">
        <v>52</v>
      </c>
      <c r="B66" s="49" t="s">
        <v>53</v>
      </c>
      <c r="C66" s="7">
        <f>SUM(C67:C70)</f>
        <v>7906528.9000000004</v>
      </c>
      <c r="D66" s="7">
        <f>SUM(D67:D70)</f>
        <v>0</v>
      </c>
      <c r="E66" s="7">
        <f>SUM(E67:E70)</f>
        <v>0</v>
      </c>
      <c r="F66" s="56">
        <f>D66+E66</f>
        <v>0</v>
      </c>
      <c r="G66" s="166">
        <f>SUM(G67:G70)</f>
        <v>0</v>
      </c>
      <c r="H66" s="166">
        <f>F66-G66</f>
        <v>0</v>
      </c>
      <c r="I66" s="186" t="e">
        <f>G66/F66</f>
        <v>#DIV/0!</v>
      </c>
      <c r="J66" s="166">
        <f>SUM(J67:J70)</f>
        <v>0</v>
      </c>
      <c r="K66" s="166">
        <f>SUM(K67:K70)</f>
        <v>0</v>
      </c>
      <c r="L66" s="57" t="e">
        <f t="shared" ref="L66:L70" si="76">(K66+J66)/F66</f>
        <v>#DIV/0!</v>
      </c>
      <c r="M66" s="56">
        <f>K66+G66+J66</f>
        <v>0</v>
      </c>
      <c r="N66" s="56">
        <f>H66-K66-J66</f>
        <v>0</v>
      </c>
      <c r="O66" s="57" t="e">
        <f>M66/F66</f>
        <v>#DIV/0!</v>
      </c>
      <c r="P66" s="58"/>
      <c r="Q66" s="56">
        <f>SUM(Q67:Q69)</f>
        <v>0</v>
      </c>
      <c r="R66" s="56">
        <f>SUM(R67:R70)</f>
        <v>0</v>
      </c>
      <c r="S66" s="59">
        <f>+N66+C66+Q66+R66</f>
        <v>7906528.9000000004</v>
      </c>
      <c r="T66" s="57">
        <f>+M66/(Q66+F66+R66+C66)</f>
        <v>0</v>
      </c>
      <c r="V66" s="7">
        <f>SUM(V67:V69)</f>
        <v>0</v>
      </c>
      <c r="W66" s="7">
        <f>SUM(W67:W69)</f>
        <v>0</v>
      </c>
      <c r="X66" s="7">
        <f>SUM(X67:X69)</f>
        <v>0</v>
      </c>
      <c r="Y66" s="51"/>
      <c r="Z66" s="7">
        <f>SUM(Z67:Z69)</f>
        <v>0</v>
      </c>
      <c r="AA66" s="7">
        <f>SUM(AA67:AA69)</f>
        <v>0</v>
      </c>
      <c r="AB66" s="7">
        <f>SUM(AB67:AB69)</f>
        <v>0</v>
      </c>
    </row>
    <row r="67" spans="1:28" s="64" customFormat="1" ht="12.75" x14ac:dyDescent="0.2">
      <c r="A67" s="60" t="s">
        <v>31</v>
      </c>
      <c r="B67" s="69"/>
      <c r="C67" s="8">
        <f>Jan!N67</f>
        <v>8348954.6900000004</v>
      </c>
      <c r="D67" s="8">
        <f>W67+AA67</f>
        <v>0</v>
      </c>
      <c r="E67" s="8"/>
      <c r="F67" s="8">
        <f>D67+E67</f>
        <v>0</v>
      </c>
      <c r="G67" s="167"/>
      <c r="H67" s="167">
        <f>F67-G67</f>
        <v>0</v>
      </c>
      <c r="I67" s="187" t="e">
        <f>G67/F67</f>
        <v>#DIV/0!</v>
      </c>
      <c r="J67" s="188"/>
      <c r="K67" s="189"/>
      <c r="L67" s="61" t="e">
        <f t="shared" si="76"/>
        <v>#DIV/0!</v>
      </c>
      <c r="M67" s="8">
        <f>K67+G67+J67</f>
        <v>0</v>
      </c>
      <c r="N67" s="8">
        <f>H67-K67-J67</f>
        <v>0</v>
      </c>
      <c r="O67" s="63" t="e">
        <f>M67/F67</f>
        <v>#DIV/0!</v>
      </c>
      <c r="Q67" s="8"/>
      <c r="R67" s="8">
        <f>+X67+AB67</f>
        <v>0</v>
      </c>
      <c r="S67" s="65">
        <f>+N67+C67+Q67+R67</f>
        <v>8348954.6900000004</v>
      </c>
      <c r="T67" s="66">
        <f t="shared" ref="T67:T70" si="77">+M67/(Q67+F67+R67+C67)</f>
        <v>0</v>
      </c>
      <c r="V67" s="8"/>
      <c r="W67" s="8"/>
      <c r="X67" s="8"/>
      <c r="Y67" s="67"/>
      <c r="Z67" s="8"/>
      <c r="AA67" s="8"/>
      <c r="AB67" s="8"/>
    </row>
    <row r="68" spans="1:28" s="64" customFormat="1" ht="12.75" x14ac:dyDescent="0.2">
      <c r="A68" s="60" t="s">
        <v>32</v>
      </c>
      <c r="B68" s="69"/>
      <c r="C68" s="8">
        <f>Jan!N68</f>
        <v>-442425.79</v>
      </c>
      <c r="D68" s="8">
        <f t="shared" ref="D68:D70" si="78">W68+AA68</f>
        <v>0</v>
      </c>
      <c r="E68" s="8"/>
      <c r="F68" s="8">
        <f t="shared" ref="F68:F69" si="79">D68+E68</f>
        <v>0</v>
      </c>
      <c r="G68" s="167"/>
      <c r="H68" s="167">
        <f>F68-G68</f>
        <v>0</v>
      </c>
      <c r="I68" s="187" t="e">
        <f>G68/F68</f>
        <v>#DIV/0!</v>
      </c>
      <c r="J68" s="188"/>
      <c r="K68" s="189"/>
      <c r="L68" s="61" t="e">
        <f t="shared" si="76"/>
        <v>#DIV/0!</v>
      </c>
      <c r="M68" s="8">
        <f t="shared" ref="M68:M69" si="80">K68+G68+J68</f>
        <v>0</v>
      </c>
      <c r="N68" s="8">
        <f t="shared" ref="N68:N69" si="81">H68-K68-J68</f>
        <v>0</v>
      </c>
      <c r="O68" s="63" t="e">
        <f>M68/F68</f>
        <v>#DIV/0!</v>
      </c>
      <c r="Q68" s="8"/>
      <c r="R68" s="8">
        <f t="shared" ref="R68:R70" si="82">+X68+AB68</f>
        <v>0</v>
      </c>
      <c r="S68" s="65">
        <f t="shared" ref="S68:S69" si="83">+N68+C68+Q68+R68</f>
        <v>-442425.79</v>
      </c>
      <c r="T68" s="66">
        <f t="shared" si="77"/>
        <v>0</v>
      </c>
      <c r="V68" s="8"/>
      <c r="W68" s="8"/>
      <c r="X68" s="8"/>
      <c r="Y68" s="67"/>
      <c r="Z68" s="8"/>
      <c r="AA68" s="8"/>
      <c r="AB68" s="8"/>
    </row>
    <row r="69" spans="1:28" s="64" customFormat="1" ht="12.75" hidden="1" x14ac:dyDescent="0.2">
      <c r="A69" s="60" t="s">
        <v>54</v>
      </c>
      <c r="B69" s="69"/>
      <c r="C69" s="8">
        <f>Jan!N69</f>
        <v>0</v>
      </c>
      <c r="D69" s="8">
        <f t="shared" si="78"/>
        <v>0</v>
      </c>
      <c r="E69" s="8"/>
      <c r="F69" s="8">
        <f t="shared" si="79"/>
        <v>0</v>
      </c>
      <c r="G69" s="167"/>
      <c r="H69" s="167">
        <f>F69-G69</f>
        <v>0</v>
      </c>
      <c r="I69" s="187" t="e">
        <f>G69/F69</f>
        <v>#DIV/0!</v>
      </c>
      <c r="J69" s="188"/>
      <c r="K69" s="189"/>
      <c r="L69" s="61" t="e">
        <f t="shared" si="76"/>
        <v>#DIV/0!</v>
      </c>
      <c r="M69" s="8">
        <f t="shared" si="80"/>
        <v>0</v>
      </c>
      <c r="N69" s="8">
        <f t="shared" si="81"/>
        <v>0</v>
      </c>
      <c r="O69" s="63" t="e">
        <f>M69/F69</f>
        <v>#DIV/0!</v>
      </c>
      <c r="Q69" s="8"/>
      <c r="R69" s="8">
        <f t="shared" si="82"/>
        <v>0</v>
      </c>
      <c r="S69" s="65">
        <f t="shared" si="83"/>
        <v>0</v>
      </c>
      <c r="T69" s="66" t="e">
        <f t="shared" si="77"/>
        <v>#DIV/0!</v>
      </c>
      <c r="V69" s="8"/>
      <c r="W69" s="8"/>
      <c r="X69" s="8"/>
      <c r="Y69" s="67"/>
      <c r="Z69" s="8"/>
      <c r="AA69" s="8"/>
      <c r="AB69" s="8"/>
    </row>
    <row r="70" spans="1:28" s="64" customFormat="1" ht="12.75" hidden="1" x14ac:dyDescent="0.2">
      <c r="A70" s="60" t="s">
        <v>33</v>
      </c>
      <c r="B70" s="69"/>
      <c r="C70" s="8">
        <f>Jan!N70</f>
        <v>0</v>
      </c>
      <c r="D70" s="8">
        <f t="shared" si="78"/>
        <v>0</v>
      </c>
      <c r="E70" s="8"/>
      <c r="F70" s="8">
        <f>D70+E70</f>
        <v>0</v>
      </c>
      <c r="G70" s="167"/>
      <c r="H70" s="167">
        <f>F70-G70</f>
        <v>0</v>
      </c>
      <c r="I70" s="187" t="e">
        <f>G70/F70</f>
        <v>#DIV/0!</v>
      </c>
      <c r="J70" s="188"/>
      <c r="K70" s="189"/>
      <c r="L70" s="61" t="e">
        <f t="shared" si="76"/>
        <v>#DIV/0!</v>
      </c>
      <c r="M70" s="8">
        <f>K70+G70</f>
        <v>0</v>
      </c>
      <c r="N70" s="8">
        <f>H70-K70</f>
        <v>0</v>
      </c>
      <c r="O70" s="63" t="e">
        <f>M70/F70</f>
        <v>#DIV/0!</v>
      </c>
      <c r="Q70" s="8"/>
      <c r="R70" s="8">
        <f t="shared" si="82"/>
        <v>0</v>
      </c>
      <c r="S70" s="65">
        <f t="shared" ref="S70" si="84">+N70+C70+Q70+R70</f>
        <v>0</v>
      </c>
      <c r="T70" s="66" t="e">
        <f t="shared" si="77"/>
        <v>#DIV/0!</v>
      </c>
      <c r="V70" s="8"/>
      <c r="W70" s="8"/>
      <c r="X70" s="8"/>
      <c r="Y70" s="67"/>
      <c r="Z70" s="8"/>
      <c r="AA70" s="8"/>
      <c r="AB70" s="8"/>
    </row>
    <row r="71" spans="1:28" x14ac:dyDescent="0.25">
      <c r="A71" s="68"/>
      <c r="B71" s="69"/>
      <c r="C71" s="6"/>
      <c r="D71" s="6"/>
      <c r="E71" s="6"/>
      <c r="F71" s="6"/>
      <c r="G71" s="165"/>
      <c r="H71" s="165"/>
      <c r="I71" s="183"/>
      <c r="J71" s="184"/>
      <c r="K71" s="185"/>
      <c r="L71" s="50"/>
      <c r="M71" s="6"/>
      <c r="N71" s="6"/>
      <c r="O71" s="52"/>
      <c r="Q71" s="6"/>
      <c r="R71" s="6"/>
      <c r="S71" s="51"/>
      <c r="T71" s="54"/>
      <c r="V71" s="6"/>
      <c r="W71" s="6"/>
      <c r="X71" s="6"/>
      <c r="Y71" s="51"/>
      <c r="Z71" s="6"/>
      <c r="AA71" s="6"/>
      <c r="AB71" s="6"/>
    </row>
    <row r="72" spans="1:28" x14ac:dyDescent="0.25">
      <c r="A72" s="55" t="s">
        <v>55</v>
      </c>
      <c r="B72" s="49" t="s">
        <v>56</v>
      </c>
      <c r="C72" s="7">
        <f>SUM(C73:C75)</f>
        <v>628028.8899999999</v>
      </c>
      <c r="D72" s="7">
        <f>SUM(D73:D75)</f>
        <v>0</v>
      </c>
      <c r="E72" s="7">
        <f>SUM(E73:E75)</f>
        <v>0</v>
      </c>
      <c r="F72" s="56">
        <f>D72+E72</f>
        <v>0</v>
      </c>
      <c r="G72" s="166">
        <f>SUM(G73:G75)</f>
        <v>0</v>
      </c>
      <c r="H72" s="166">
        <f>F72-G72</f>
        <v>0</v>
      </c>
      <c r="I72" s="186" t="e">
        <f>G72/F72</f>
        <v>#DIV/0!</v>
      </c>
      <c r="J72" s="166">
        <f>SUM(J73:J75)</f>
        <v>0</v>
      </c>
      <c r="K72" s="166">
        <f>SUM(K73:K75)</f>
        <v>0</v>
      </c>
      <c r="L72" s="57" t="e">
        <f t="shared" ref="L72:L73" si="85">(K72+J72)/F72</f>
        <v>#DIV/0!</v>
      </c>
      <c r="M72" s="56">
        <f>K72+G72+J72</f>
        <v>0</v>
      </c>
      <c r="N72" s="56">
        <f>H72-K72-J72</f>
        <v>0</v>
      </c>
      <c r="O72" s="57" t="e">
        <f>M72/F72</f>
        <v>#DIV/0!</v>
      </c>
      <c r="P72" s="58"/>
      <c r="Q72" s="56">
        <f>SUM(Q73:Q75)</f>
        <v>0</v>
      </c>
      <c r="R72" s="56">
        <f>SUM(R73:R75)</f>
        <v>0</v>
      </c>
      <c r="S72" s="59">
        <f>+N72+C72+Q72+R72</f>
        <v>628028.8899999999</v>
      </c>
      <c r="T72" s="57">
        <f>+M72/(Q72+F72+R72+C72)</f>
        <v>0</v>
      </c>
      <c r="V72" s="7">
        <f>SUM(V73:V75)</f>
        <v>0</v>
      </c>
      <c r="W72" s="7">
        <f>SUM(W73:W75)</f>
        <v>0</v>
      </c>
      <c r="X72" s="7">
        <f>SUM(X73:X75)</f>
        <v>0</v>
      </c>
      <c r="Y72" s="51"/>
      <c r="Z72" s="7">
        <f>SUM(Z73:Z75)</f>
        <v>0</v>
      </c>
      <c r="AA72" s="7">
        <f>SUM(AA73:AA75)</f>
        <v>0</v>
      </c>
      <c r="AB72" s="7">
        <f>SUM(AB73:AB75)</f>
        <v>0</v>
      </c>
    </row>
    <row r="73" spans="1:28" s="64" customFormat="1" ht="12.75" x14ac:dyDescent="0.2">
      <c r="A73" s="60" t="s">
        <v>31</v>
      </c>
      <c r="B73" s="69"/>
      <c r="C73" s="8">
        <f>Jan!N73</f>
        <v>677000</v>
      </c>
      <c r="D73" s="8"/>
      <c r="E73" s="8"/>
      <c r="F73" s="8">
        <f>D73+E73</f>
        <v>0</v>
      </c>
      <c r="G73" s="167"/>
      <c r="H73" s="167">
        <f>F73-G73</f>
        <v>0</v>
      </c>
      <c r="I73" s="187" t="e">
        <f>G73/F73</f>
        <v>#DIV/0!</v>
      </c>
      <c r="J73" s="188"/>
      <c r="K73" s="189"/>
      <c r="L73" s="61" t="e">
        <f t="shared" si="85"/>
        <v>#DIV/0!</v>
      </c>
      <c r="M73" s="8">
        <f>K73+G73+J73</f>
        <v>0</v>
      </c>
      <c r="N73" s="8">
        <f>H73-K73-J73</f>
        <v>0</v>
      </c>
      <c r="O73" s="63" t="e">
        <f>M73/F73</f>
        <v>#DIV/0!</v>
      </c>
      <c r="Q73" s="8"/>
      <c r="R73" s="8">
        <f>+X73+AB73</f>
        <v>0</v>
      </c>
      <c r="S73" s="65">
        <f>+N73+C73+Q73+R73</f>
        <v>677000</v>
      </c>
      <c r="T73" s="66">
        <f t="shared" ref="T73:T75" si="86">+M73/(Q73+F73+R73+C73)</f>
        <v>0</v>
      </c>
      <c r="V73" s="8"/>
      <c r="W73" s="8"/>
      <c r="X73" s="8"/>
      <c r="Y73" s="67"/>
      <c r="Z73" s="8"/>
      <c r="AA73" s="8"/>
      <c r="AB73" s="8"/>
    </row>
    <row r="74" spans="1:28" s="64" customFormat="1" ht="12.75" x14ac:dyDescent="0.2">
      <c r="A74" s="60" t="s">
        <v>32</v>
      </c>
      <c r="B74" s="69"/>
      <c r="C74" s="8">
        <f>Jan!N74</f>
        <v>-48971.110000000102</v>
      </c>
      <c r="D74" s="8"/>
      <c r="E74" s="8"/>
      <c r="F74" s="8">
        <f t="shared" ref="F74:F75" si="87">D74+E74</f>
        <v>0</v>
      </c>
      <c r="G74" s="167"/>
      <c r="H74" s="167">
        <f>F74-G74</f>
        <v>0</v>
      </c>
      <c r="I74" s="187" t="e">
        <f>G74/F74</f>
        <v>#DIV/0!</v>
      </c>
      <c r="J74" s="188"/>
      <c r="K74" s="189"/>
      <c r="L74" s="61" t="e">
        <f>(K74+J74)/F74</f>
        <v>#DIV/0!</v>
      </c>
      <c r="M74" s="8">
        <f>K74+G74+J74</f>
        <v>0</v>
      </c>
      <c r="N74" s="8">
        <f>H74-K74-J74</f>
        <v>0</v>
      </c>
      <c r="O74" s="63" t="e">
        <f>M74/F74</f>
        <v>#DIV/0!</v>
      </c>
      <c r="Q74" s="8"/>
      <c r="R74" s="8">
        <f t="shared" ref="R74:R75" si="88">+X74+AB74</f>
        <v>0</v>
      </c>
      <c r="S74" s="65">
        <f t="shared" ref="S74:S75" si="89">+N74+C74+Q74+R74</f>
        <v>-48971.110000000102</v>
      </c>
      <c r="T74" s="66">
        <f t="shared" si="86"/>
        <v>0</v>
      </c>
      <c r="V74" s="8"/>
      <c r="W74" s="8"/>
      <c r="X74" s="8"/>
      <c r="Y74" s="67"/>
      <c r="Z74" s="8"/>
      <c r="AA74" s="8"/>
      <c r="AB74" s="8"/>
    </row>
    <row r="75" spans="1:28" s="64" customFormat="1" ht="12.75" hidden="1" x14ac:dyDescent="0.2">
      <c r="A75" s="60" t="s">
        <v>33</v>
      </c>
      <c r="B75" s="69"/>
      <c r="C75" s="8">
        <f>Jan!N75</f>
        <v>0</v>
      </c>
      <c r="D75" s="8"/>
      <c r="E75" s="8"/>
      <c r="F75" s="8">
        <f t="shared" si="87"/>
        <v>0</v>
      </c>
      <c r="G75" s="167"/>
      <c r="H75" s="167">
        <f>F75-G75</f>
        <v>0</v>
      </c>
      <c r="I75" s="187" t="e">
        <f>G75/F75</f>
        <v>#DIV/0!</v>
      </c>
      <c r="J75" s="188"/>
      <c r="K75" s="189"/>
      <c r="L75" s="61" t="e">
        <f>(K75+J75)/F75</f>
        <v>#DIV/0!</v>
      </c>
      <c r="M75" s="8">
        <f>K75+G75+J75</f>
        <v>0</v>
      </c>
      <c r="N75" s="8">
        <f>H75-K75-J75</f>
        <v>0</v>
      </c>
      <c r="O75" s="63" t="e">
        <f>M75/F75</f>
        <v>#DIV/0!</v>
      </c>
      <c r="Q75" s="8"/>
      <c r="R75" s="8">
        <f t="shared" si="88"/>
        <v>0</v>
      </c>
      <c r="S75" s="65">
        <f t="shared" si="89"/>
        <v>0</v>
      </c>
      <c r="T75" s="66" t="e">
        <f t="shared" si="86"/>
        <v>#DIV/0!</v>
      </c>
      <c r="V75" s="8"/>
      <c r="W75" s="8"/>
      <c r="X75" s="8"/>
      <c r="Y75" s="67"/>
      <c r="Z75" s="8"/>
      <c r="AA75" s="8"/>
      <c r="AB75" s="8"/>
    </row>
    <row r="76" spans="1:28" x14ac:dyDescent="0.25">
      <c r="A76" s="68"/>
      <c r="B76" s="69"/>
      <c r="C76" s="6"/>
      <c r="D76" s="6"/>
      <c r="E76" s="6"/>
      <c r="F76" s="6"/>
      <c r="G76" s="165"/>
      <c r="H76" s="165"/>
      <c r="I76" s="183"/>
      <c r="J76" s="184"/>
      <c r="K76" s="185"/>
      <c r="L76" s="50"/>
      <c r="M76" s="6"/>
      <c r="N76" s="6"/>
      <c r="O76" s="52"/>
      <c r="Q76" s="6"/>
      <c r="R76" s="6"/>
      <c r="S76" s="51"/>
      <c r="T76" s="54"/>
      <c r="V76" s="6"/>
      <c r="W76" s="6"/>
      <c r="X76" s="6"/>
      <c r="Y76" s="51"/>
      <c r="Z76" s="6"/>
      <c r="AA76" s="6"/>
      <c r="AB76" s="6"/>
    </row>
    <row r="77" spans="1:28" s="24" customFormat="1" x14ac:dyDescent="0.25">
      <c r="A77" s="71" t="s">
        <v>57</v>
      </c>
      <c r="B77" s="49"/>
      <c r="C77" s="7">
        <f>SUM(C78:C81)</f>
        <v>8534557.790000001</v>
      </c>
      <c r="D77" s="7">
        <f>SUM(D78:D81)</f>
        <v>0</v>
      </c>
      <c r="E77" s="7">
        <f>SUM(E78:E81)</f>
        <v>0</v>
      </c>
      <c r="F77" s="7">
        <f>D77+E77</f>
        <v>0</v>
      </c>
      <c r="G77" s="168">
        <f>SUM(G78:G81)</f>
        <v>0</v>
      </c>
      <c r="H77" s="166">
        <f>F77-G77</f>
        <v>0</v>
      </c>
      <c r="I77" s="186" t="e">
        <f>G77/F77</f>
        <v>#DIV/0!</v>
      </c>
      <c r="J77" s="168">
        <f>SUM(J78:J81)</f>
        <v>0</v>
      </c>
      <c r="K77" s="168">
        <f>SUM(K78:K81)</f>
        <v>0</v>
      </c>
      <c r="L77" s="57" t="e">
        <f t="shared" ref="L77:L81" si="90">(K77+J77)/F77</f>
        <v>#DIV/0!</v>
      </c>
      <c r="M77" s="7">
        <f>K77+G77+J77</f>
        <v>0</v>
      </c>
      <c r="N77" s="7">
        <f>H77-K77-J77</f>
        <v>0</v>
      </c>
      <c r="O77" s="72" t="e">
        <f>M77/F77</f>
        <v>#DIV/0!</v>
      </c>
      <c r="Q77" s="7">
        <f>SUM(Q78:Q81)</f>
        <v>0</v>
      </c>
      <c r="R77" s="7">
        <f>SUM(R78:R81)</f>
        <v>0</v>
      </c>
      <c r="S77" s="59">
        <f>+N77+C77+Q77+R77</f>
        <v>8534557.790000001</v>
      </c>
      <c r="T77" s="57">
        <f t="shared" ref="T77:T81" si="91">+M77/(Q77+F77+R77+C77)</f>
        <v>0</v>
      </c>
      <c r="V77" s="7">
        <f>SUM(V78:V81)</f>
        <v>0</v>
      </c>
      <c r="W77" s="7">
        <f>SUM(W78:W81)</f>
        <v>0</v>
      </c>
      <c r="X77" s="7">
        <f>SUM(X78:X81)</f>
        <v>0</v>
      </c>
      <c r="Y77" s="45"/>
      <c r="Z77" s="7">
        <f>SUM(Z78:Z81)</f>
        <v>0</v>
      </c>
      <c r="AA77" s="7">
        <f>SUM(AA78:AA81)</f>
        <v>0</v>
      </c>
      <c r="AB77" s="7">
        <f>SUM(AB78:AB81)</f>
        <v>0</v>
      </c>
    </row>
    <row r="78" spans="1:28" s="24" customFormat="1" x14ac:dyDescent="0.25">
      <c r="A78" s="48" t="s">
        <v>31</v>
      </c>
      <c r="B78" s="49"/>
      <c r="C78" s="7">
        <f>+C67+C73</f>
        <v>9025954.6900000013</v>
      </c>
      <c r="D78" s="7">
        <f>+D67+D73</f>
        <v>0</v>
      </c>
      <c r="E78" s="7">
        <f>+E67+E73</f>
        <v>0</v>
      </c>
      <c r="F78" s="7">
        <f>D78+E78</f>
        <v>0</v>
      </c>
      <c r="G78" s="168">
        <f>+G67+G73</f>
        <v>0</v>
      </c>
      <c r="H78" s="166">
        <f>F78-G78</f>
        <v>0</v>
      </c>
      <c r="I78" s="186" t="e">
        <f>G78/F78</f>
        <v>#DIV/0!</v>
      </c>
      <c r="J78" s="168">
        <f>+J67+J73</f>
        <v>0</v>
      </c>
      <c r="K78" s="168">
        <f>+K67+K73</f>
        <v>0</v>
      </c>
      <c r="L78" s="57" t="e">
        <f t="shared" si="90"/>
        <v>#DIV/0!</v>
      </c>
      <c r="M78" s="7">
        <f>K78+G78+J78</f>
        <v>0</v>
      </c>
      <c r="N78" s="7">
        <f t="shared" ref="N78:N81" si="92">H78-K78-J78</f>
        <v>0</v>
      </c>
      <c r="O78" s="72" t="e">
        <f>M78/F78</f>
        <v>#DIV/0!</v>
      </c>
      <c r="Q78" s="7">
        <f>+Q67+Q73</f>
        <v>0</v>
      </c>
      <c r="R78" s="7">
        <f>+R67+R73</f>
        <v>0</v>
      </c>
      <c r="S78" s="59">
        <f>+N78+C78+Q78+R78</f>
        <v>9025954.6900000013</v>
      </c>
      <c r="T78" s="57">
        <f t="shared" si="91"/>
        <v>0</v>
      </c>
      <c r="V78" s="7">
        <f>+V67+V73</f>
        <v>0</v>
      </c>
      <c r="W78" s="7">
        <f>+W67+W73</f>
        <v>0</v>
      </c>
      <c r="X78" s="7">
        <f>+X67+X73</f>
        <v>0</v>
      </c>
      <c r="Y78" s="45"/>
      <c r="Z78" s="7">
        <f>+Z67+Z73</f>
        <v>0</v>
      </c>
      <c r="AA78" s="7">
        <f>+AA67+AA73</f>
        <v>0</v>
      </c>
      <c r="AB78" s="7">
        <f>+AB67+AB73</f>
        <v>0</v>
      </c>
    </row>
    <row r="79" spans="1:28" s="24" customFormat="1" x14ac:dyDescent="0.25">
      <c r="A79" s="48" t="s">
        <v>32</v>
      </c>
      <c r="B79" s="49"/>
      <c r="C79" s="7">
        <f>C68+C74</f>
        <v>-491396.90000000008</v>
      </c>
      <c r="D79" s="7">
        <f>D68+D74</f>
        <v>0</v>
      </c>
      <c r="E79" s="7">
        <f>E68+E74</f>
        <v>0</v>
      </c>
      <c r="F79" s="7">
        <f>D79+E79</f>
        <v>0</v>
      </c>
      <c r="G79" s="168">
        <f>G68+G74</f>
        <v>0</v>
      </c>
      <c r="H79" s="166">
        <f>F79-G79</f>
        <v>0</v>
      </c>
      <c r="I79" s="186" t="e">
        <f>G79/F79</f>
        <v>#DIV/0!</v>
      </c>
      <c r="J79" s="168">
        <f>J68+J74</f>
        <v>0</v>
      </c>
      <c r="K79" s="168">
        <f>K68+K74</f>
        <v>0</v>
      </c>
      <c r="L79" s="57" t="e">
        <f t="shared" si="90"/>
        <v>#DIV/0!</v>
      </c>
      <c r="M79" s="7">
        <f t="shared" ref="M79:M81" si="93">K79+G79+J79</f>
        <v>0</v>
      </c>
      <c r="N79" s="7">
        <f t="shared" si="92"/>
        <v>0</v>
      </c>
      <c r="O79" s="72" t="e">
        <f>M79/F79</f>
        <v>#DIV/0!</v>
      </c>
      <c r="Q79" s="7">
        <f>Q68+Q74</f>
        <v>0</v>
      </c>
      <c r="R79" s="7">
        <f>R68+R74</f>
        <v>0</v>
      </c>
      <c r="S79" s="59">
        <f t="shared" ref="S79:S81" si="94">+N79+C79+Q79+R79</f>
        <v>-491396.90000000008</v>
      </c>
      <c r="T79" s="57">
        <f t="shared" si="91"/>
        <v>0</v>
      </c>
      <c r="V79" s="7">
        <f>V68+V74</f>
        <v>0</v>
      </c>
      <c r="W79" s="7">
        <f>W68+W74</f>
        <v>0</v>
      </c>
      <c r="X79" s="7">
        <f>X68+X74</f>
        <v>0</v>
      </c>
      <c r="Y79" s="45"/>
      <c r="Z79" s="7">
        <f>Z68+Z74</f>
        <v>0</v>
      </c>
      <c r="AA79" s="7">
        <f>AA68+AA74</f>
        <v>0</v>
      </c>
      <c r="AB79" s="7">
        <f>AB68+AB74</f>
        <v>0</v>
      </c>
    </row>
    <row r="80" spans="1:28" s="24" customFormat="1" hidden="1" x14ac:dyDescent="0.25">
      <c r="A80" s="48" t="s">
        <v>54</v>
      </c>
      <c r="B80" s="49"/>
      <c r="C80" s="7">
        <f>C69</f>
        <v>0</v>
      </c>
      <c r="D80" s="7">
        <f>D69</f>
        <v>0</v>
      </c>
      <c r="E80" s="7">
        <f>E69</f>
        <v>0</v>
      </c>
      <c r="F80" s="7">
        <f>D80+E80</f>
        <v>0</v>
      </c>
      <c r="G80" s="168">
        <f>G69</f>
        <v>0</v>
      </c>
      <c r="H80" s="166">
        <f>F80-G80</f>
        <v>0</v>
      </c>
      <c r="I80" s="186" t="e">
        <f>G80/F80</f>
        <v>#DIV/0!</v>
      </c>
      <c r="J80" s="168">
        <f>J69</f>
        <v>0</v>
      </c>
      <c r="K80" s="168">
        <f>K69</f>
        <v>0</v>
      </c>
      <c r="L80" s="57" t="e">
        <f t="shared" si="90"/>
        <v>#DIV/0!</v>
      </c>
      <c r="M80" s="7">
        <f t="shared" si="93"/>
        <v>0</v>
      </c>
      <c r="N80" s="7">
        <f t="shared" si="92"/>
        <v>0</v>
      </c>
      <c r="O80" s="72" t="e">
        <f>M80/F80</f>
        <v>#DIV/0!</v>
      </c>
      <c r="Q80" s="7">
        <f>Q69</f>
        <v>0</v>
      </c>
      <c r="R80" s="7">
        <f>R69</f>
        <v>0</v>
      </c>
      <c r="S80" s="59">
        <f t="shared" si="94"/>
        <v>0</v>
      </c>
      <c r="T80" s="57" t="e">
        <f t="shared" si="91"/>
        <v>#DIV/0!</v>
      </c>
      <c r="V80" s="7">
        <f>V69</f>
        <v>0</v>
      </c>
      <c r="W80" s="7">
        <f>W69</f>
        <v>0</v>
      </c>
      <c r="X80" s="7">
        <f>X69</f>
        <v>0</v>
      </c>
      <c r="Y80" s="45"/>
      <c r="Z80" s="7">
        <f>Z69</f>
        <v>0</v>
      </c>
      <c r="AA80" s="7">
        <f>AA69</f>
        <v>0</v>
      </c>
      <c r="AB80" s="7">
        <f>AB69</f>
        <v>0</v>
      </c>
    </row>
    <row r="81" spans="1:28" s="24" customFormat="1" hidden="1" x14ac:dyDescent="0.25">
      <c r="A81" s="48" t="s">
        <v>33</v>
      </c>
      <c r="B81" s="49"/>
      <c r="C81" s="7">
        <f>C70+C75</f>
        <v>0</v>
      </c>
      <c r="D81" s="7">
        <f>D70+D75</f>
        <v>0</v>
      </c>
      <c r="E81" s="7">
        <f>E70+E75</f>
        <v>0</v>
      </c>
      <c r="F81" s="7">
        <f>D81+E81</f>
        <v>0</v>
      </c>
      <c r="G81" s="168">
        <f>G70+G75</f>
        <v>0</v>
      </c>
      <c r="H81" s="166">
        <f>F81-G81</f>
        <v>0</v>
      </c>
      <c r="I81" s="186" t="e">
        <f>G81/F81</f>
        <v>#DIV/0!</v>
      </c>
      <c r="J81" s="168">
        <f>J70+J75</f>
        <v>0</v>
      </c>
      <c r="K81" s="168">
        <f>K70+K75</f>
        <v>0</v>
      </c>
      <c r="L81" s="57" t="e">
        <f t="shared" si="90"/>
        <v>#DIV/0!</v>
      </c>
      <c r="M81" s="7">
        <f t="shared" si="93"/>
        <v>0</v>
      </c>
      <c r="N81" s="7">
        <f t="shared" si="92"/>
        <v>0</v>
      </c>
      <c r="O81" s="72" t="e">
        <f>M81/F81</f>
        <v>#DIV/0!</v>
      </c>
      <c r="Q81" s="7">
        <f>Q70+Q75</f>
        <v>0</v>
      </c>
      <c r="R81" s="7">
        <f>R70+R75</f>
        <v>0</v>
      </c>
      <c r="S81" s="59">
        <f t="shared" si="94"/>
        <v>0</v>
      </c>
      <c r="T81" s="57" t="e">
        <f t="shared" si="91"/>
        <v>#DIV/0!</v>
      </c>
      <c r="V81" s="7">
        <f>V70+V75</f>
        <v>0</v>
      </c>
      <c r="W81" s="7">
        <f>W70+W75</f>
        <v>0</v>
      </c>
      <c r="X81" s="7">
        <f>X70+X75</f>
        <v>0</v>
      </c>
      <c r="Y81" s="45"/>
      <c r="Z81" s="7">
        <f>Z70+Z75</f>
        <v>0</v>
      </c>
      <c r="AA81" s="7">
        <f>AA70+AA75</f>
        <v>0</v>
      </c>
      <c r="AB81" s="7">
        <f>AB70+AB75</f>
        <v>0</v>
      </c>
    </row>
    <row r="82" spans="1:28" x14ac:dyDescent="0.25">
      <c r="A82" s="68"/>
      <c r="B82" s="69"/>
      <c r="C82" s="6"/>
      <c r="D82" s="6"/>
      <c r="E82" s="6"/>
      <c r="F82" s="6"/>
      <c r="G82" s="165"/>
      <c r="H82" s="165"/>
      <c r="I82" s="183"/>
      <c r="J82" s="184"/>
      <c r="K82" s="185"/>
      <c r="L82" s="50"/>
      <c r="M82" s="6"/>
      <c r="N82" s="6"/>
      <c r="O82" s="52"/>
      <c r="Q82" s="6"/>
      <c r="R82" s="6"/>
      <c r="S82" s="51"/>
      <c r="T82" s="54"/>
      <c r="V82" s="6"/>
      <c r="W82" s="6"/>
      <c r="X82" s="6"/>
      <c r="Y82" s="51"/>
      <c r="Z82" s="6"/>
      <c r="AA82" s="6"/>
      <c r="AB82" s="6"/>
    </row>
    <row r="83" spans="1:28" ht="30" x14ac:dyDescent="0.25">
      <c r="A83" s="75" t="s">
        <v>58</v>
      </c>
      <c r="B83" s="69"/>
      <c r="C83" s="6"/>
      <c r="D83" s="6"/>
      <c r="E83" s="6"/>
      <c r="F83" s="6"/>
      <c r="G83" s="165"/>
      <c r="H83" s="165"/>
      <c r="I83" s="183"/>
      <c r="J83" s="184"/>
      <c r="K83" s="185"/>
      <c r="L83" s="50"/>
      <c r="M83" s="6"/>
      <c r="N83" s="6"/>
      <c r="O83" s="52"/>
      <c r="Q83" s="6"/>
      <c r="R83" s="6"/>
      <c r="S83" s="51"/>
      <c r="T83" s="54"/>
      <c r="V83" s="6"/>
      <c r="W83" s="6"/>
      <c r="X83" s="6"/>
      <c r="Y83" s="51"/>
      <c r="Z83" s="6"/>
      <c r="AA83" s="6"/>
      <c r="AB83" s="6"/>
    </row>
    <row r="84" spans="1:28" ht="10.5" customHeight="1" x14ac:dyDescent="0.25">
      <c r="A84" s="68"/>
      <c r="B84" s="69"/>
      <c r="C84" s="6"/>
      <c r="D84" s="6"/>
      <c r="E84" s="6"/>
      <c r="F84" s="6"/>
      <c r="G84" s="165"/>
      <c r="H84" s="165"/>
      <c r="I84" s="183"/>
      <c r="J84" s="184"/>
      <c r="K84" s="185"/>
      <c r="L84" s="50"/>
      <c r="M84" s="6"/>
      <c r="N84" s="6"/>
      <c r="O84" s="52"/>
      <c r="Q84" s="6"/>
      <c r="R84" s="6"/>
      <c r="S84" s="51"/>
      <c r="T84" s="54"/>
      <c r="V84" s="6"/>
      <c r="W84" s="6"/>
      <c r="X84" s="6"/>
      <c r="Y84" s="51"/>
      <c r="Z84" s="6"/>
      <c r="AA84" s="6"/>
      <c r="AB84" s="6"/>
    </row>
    <row r="85" spans="1:28" x14ac:dyDescent="0.25">
      <c r="A85" s="48" t="s">
        <v>59</v>
      </c>
      <c r="B85" s="49"/>
      <c r="C85" s="6"/>
      <c r="D85" s="6"/>
      <c r="E85" s="6"/>
      <c r="F85" s="6"/>
      <c r="G85" s="165"/>
      <c r="H85" s="165"/>
      <c r="I85" s="183"/>
      <c r="J85" s="184"/>
      <c r="K85" s="185"/>
      <c r="L85" s="50"/>
      <c r="M85" s="6"/>
      <c r="N85" s="6"/>
      <c r="O85" s="52"/>
      <c r="Q85" s="6"/>
      <c r="R85" s="6"/>
      <c r="S85" s="51"/>
      <c r="T85" s="54"/>
      <c r="V85" s="6"/>
      <c r="W85" s="6"/>
      <c r="X85" s="6"/>
      <c r="Y85" s="51"/>
      <c r="Z85" s="6"/>
      <c r="AA85" s="6"/>
      <c r="AB85" s="6"/>
    </row>
    <row r="86" spans="1:28" ht="9.75" customHeight="1" x14ac:dyDescent="0.25">
      <c r="A86" s="48"/>
      <c r="B86" s="49"/>
      <c r="C86" s="6"/>
      <c r="D86" s="6"/>
      <c r="E86" s="6"/>
      <c r="F86" s="6"/>
      <c r="G86" s="165"/>
      <c r="H86" s="165"/>
      <c r="I86" s="183"/>
      <c r="J86" s="184"/>
      <c r="K86" s="185"/>
      <c r="L86" s="50"/>
      <c r="M86" s="6"/>
      <c r="N86" s="6"/>
      <c r="O86" s="52"/>
      <c r="Q86" s="6"/>
      <c r="R86" s="6"/>
      <c r="S86" s="51"/>
      <c r="T86" s="54"/>
      <c r="V86" s="6"/>
      <c r="W86" s="6"/>
      <c r="X86" s="6"/>
      <c r="Y86" s="51"/>
      <c r="Z86" s="6"/>
      <c r="AA86" s="6"/>
      <c r="AB86" s="6"/>
    </row>
    <row r="87" spans="1:28" x14ac:dyDescent="0.25">
      <c r="A87" s="48" t="s">
        <v>60</v>
      </c>
      <c r="B87" s="49"/>
      <c r="C87" s="6"/>
      <c r="D87" s="6"/>
      <c r="E87" s="6"/>
      <c r="F87" s="6"/>
      <c r="G87" s="165"/>
      <c r="H87" s="165"/>
      <c r="I87" s="183"/>
      <c r="J87" s="184"/>
      <c r="K87" s="185"/>
      <c r="L87" s="50"/>
      <c r="M87" s="6"/>
      <c r="N87" s="6"/>
      <c r="O87" s="52"/>
      <c r="Q87" s="6"/>
      <c r="R87" s="6"/>
      <c r="S87" s="51"/>
      <c r="T87" s="54"/>
      <c r="V87" s="6"/>
      <c r="W87" s="6"/>
      <c r="X87" s="6"/>
      <c r="Y87" s="51"/>
      <c r="Z87" s="6"/>
      <c r="AA87" s="6"/>
      <c r="AB87" s="6"/>
    </row>
    <row r="88" spans="1:28" x14ac:dyDescent="0.25">
      <c r="A88" s="48"/>
      <c r="B88" s="49"/>
      <c r="C88" s="6"/>
      <c r="D88" s="6"/>
      <c r="E88" s="6"/>
      <c r="F88" s="6"/>
      <c r="G88" s="165"/>
      <c r="H88" s="165"/>
      <c r="I88" s="183"/>
      <c r="J88" s="184"/>
      <c r="K88" s="185"/>
      <c r="L88" s="50"/>
      <c r="M88" s="6"/>
      <c r="N88" s="6"/>
      <c r="O88" s="52"/>
      <c r="Q88" s="6"/>
      <c r="R88" s="6"/>
      <c r="S88" s="51"/>
      <c r="T88" s="54"/>
      <c r="V88" s="6"/>
      <c r="W88" s="6"/>
      <c r="X88" s="6"/>
      <c r="Y88" s="51"/>
      <c r="Z88" s="6"/>
      <c r="AA88" s="6"/>
      <c r="AB88" s="6"/>
    </row>
    <row r="89" spans="1:28" ht="30" x14ac:dyDescent="0.25">
      <c r="A89" s="55" t="s">
        <v>61</v>
      </c>
      <c r="B89" s="76" t="s">
        <v>62</v>
      </c>
      <c r="C89" s="7">
        <f>SUM(C90:C92)</f>
        <v>1169531.0099999998</v>
      </c>
      <c r="D89" s="7">
        <f>SUM(D90:D92)</f>
        <v>0</v>
      </c>
      <c r="E89" s="7">
        <f>SUM(E90:E92)</f>
        <v>0</v>
      </c>
      <c r="F89" s="56">
        <f>D89+E89</f>
        <v>0</v>
      </c>
      <c r="G89" s="166">
        <f>SUM(G90:G92)</f>
        <v>0</v>
      </c>
      <c r="H89" s="166">
        <f>F89-G89</f>
        <v>0</v>
      </c>
      <c r="I89" s="186" t="e">
        <f>G89/F89</f>
        <v>#DIV/0!</v>
      </c>
      <c r="J89" s="166">
        <f>SUM(J90:J92)</f>
        <v>0</v>
      </c>
      <c r="K89" s="166">
        <f>SUM(K90:K92)</f>
        <v>0</v>
      </c>
      <c r="L89" s="57" t="e">
        <f t="shared" ref="L89:L92" si="95">(K89+J89)/F89</f>
        <v>#DIV/0!</v>
      </c>
      <c r="M89" s="56">
        <f>K89+G89+J89</f>
        <v>0</v>
      </c>
      <c r="N89" s="56">
        <f>H89-K89-J89</f>
        <v>0</v>
      </c>
      <c r="O89" s="57" t="e">
        <f>M89/F89</f>
        <v>#DIV/0!</v>
      </c>
      <c r="P89" s="58"/>
      <c r="Q89" s="56">
        <f>SUM(Q90:Q92)</f>
        <v>0</v>
      </c>
      <c r="R89" s="56">
        <f>SUM(R90:R92)</f>
        <v>0</v>
      </c>
      <c r="S89" s="59">
        <f>+N89+C89+Q89+R89</f>
        <v>1169531.0099999998</v>
      </c>
      <c r="T89" s="57">
        <f>+M89/(Q89+F89+R89+C89)</f>
        <v>0</v>
      </c>
      <c r="V89" s="7">
        <f>SUM(V90:V92)</f>
        <v>0</v>
      </c>
      <c r="W89" s="7">
        <f>SUM(W90:W92)</f>
        <v>0</v>
      </c>
      <c r="X89" s="7">
        <f>SUM(X90:X92)</f>
        <v>0</v>
      </c>
      <c r="Y89" s="51"/>
      <c r="Z89" s="7">
        <f>SUM(Z90:Z92)</f>
        <v>0</v>
      </c>
      <c r="AA89" s="7">
        <f>SUM(AA90:AA92)</f>
        <v>0</v>
      </c>
      <c r="AB89" s="7">
        <f>SUM(AB90:AB92)</f>
        <v>0</v>
      </c>
    </row>
    <row r="90" spans="1:28" s="64" customFormat="1" ht="12.75" x14ac:dyDescent="0.2">
      <c r="A90" s="60" t="s">
        <v>31</v>
      </c>
      <c r="B90" s="69"/>
      <c r="C90" s="8">
        <f>Jan!N90</f>
        <v>880331.86999999988</v>
      </c>
      <c r="D90" s="8"/>
      <c r="E90" s="8"/>
      <c r="F90" s="8">
        <f>D90+E90</f>
        <v>0</v>
      </c>
      <c r="G90" s="167"/>
      <c r="H90" s="167">
        <f>F90-G90</f>
        <v>0</v>
      </c>
      <c r="I90" s="187" t="e">
        <f>G90/F90</f>
        <v>#DIV/0!</v>
      </c>
      <c r="J90" s="188"/>
      <c r="K90" s="189"/>
      <c r="L90" s="66" t="e">
        <f t="shared" si="95"/>
        <v>#DIV/0!</v>
      </c>
      <c r="M90" s="8">
        <f>K90+G90+J90</f>
        <v>0</v>
      </c>
      <c r="N90" s="8">
        <f>H90-K90-J90</f>
        <v>0</v>
      </c>
      <c r="O90" s="63" t="e">
        <f>M90/F90</f>
        <v>#DIV/0!</v>
      </c>
      <c r="Q90" s="8"/>
      <c r="R90" s="8">
        <f>+X90+AB90</f>
        <v>0</v>
      </c>
      <c r="S90" s="65">
        <f>+N90+C90+Q90+R90</f>
        <v>880331.86999999988</v>
      </c>
      <c r="T90" s="66">
        <f t="shared" ref="T90:T92" si="96">+M90/(Q90+F90+R90+C90)</f>
        <v>0</v>
      </c>
      <c r="V90" s="8"/>
      <c r="W90" s="8"/>
      <c r="X90" s="8"/>
      <c r="Y90" s="67"/>
      <c r="Z90" s="8"/>
      <c r="AA90" s="8"/>
      <c r="AB90" s="8"/>
    </row>
    <row r="91" spans="1:28" s="64" customFormat="1" ht="12.75" x14ac:dyDescent="0.2">
      <c r="A91" s="60" t="s">
        <v>32</v>
      </c>
      <c r="B91" s="69"/>
      <c r="C91" s="8">
        <f>Jan!N91</f>
        <v>289199.14</v>
      </c>
      <c r="D91" s="8"/>
      <c r="E91" s="8"/>
      <c r="F91" s="8">
        <f t="shared" ref="F91:F92" si="97">D91+E91</f>
        <v>0</v>
      </c>
      <c r="G91" s="167"/>
      <c r="H91" s="167">
        <f>F91-G91</f>
        <v>0</v>
      </c>
      <c r="I91" s="187" t="e">
        <f>G91/F91</f>
        <v>#DIV/0!</v>
      </c>
      <c r="J91" s="188"/>
      <c r="K91" s="189"/>
      <c r="L91" s="66" t="e">
        <f t="shared" si="95"/>
        <v>#DIV/0!</v>
      </c>
      <c r="M91" s="8">
        <f t="shared" ref="M91:M92" si="98">K91+G91+J91</f>
        <v>0</v>
      </c>
      <c r="N91" s="8">
        <f t="shared" ref="N91:N92" si="99">H91-K91-J91</f>
        <v>0</v>
      </c>
      <c r="O91" s="63" t="e">
        <f>M91/F91</f>
        <v>#DIV/0!</v>
      </c>
      <c r="Q91" s="8"/>
      <c r="R91" s="8">
        <f t="shared" ref="R91:R92" si="100">+X91+AB91</f>
        <v>0</v>
      </c>
      <c r="S91" s="65">
        <f t="shared" ref="S91:S92" si="101">+N91+C91+Q91+R91</f>
        <v>289199.14</v>
      </c>
      <c r="T91" s="66">
        <f t="shared" si="96"/>
        <v>0</v>
      </c>
      <c r="V91" s="8"/>
      <c r="W91" s="8"/>
      <c r="X91" s="8"/>
      <c r="Y91" s="67"/>
      <c r="Z91" s="8"/>
      <c r="AA91" s="8"/>
      <c r="AB91" s="8"/>
    </row>
    <row r="92" spans="1:28" s="64" customFormat="1" ht="12.75" hidden="1" x14ac:dyDescent="0.2">
      <c r="A92" s="60" t="s">
        <v>33</v>
      </c>
      <c r="B92" s="69"/>
      <c r="C92" s="8">
        <f>Jan!N92</f>
        <v>0</v>
      </c>
      <c r="D92" s="8"/>
      <c r="E92" s="8"/>
      <c r="F92" s="8">
        <f t="shared" si="97"/>
        <v>0</v>
      </c>
      <c r="G92" s="167"/>
      <c r="H92" s="167">
        <f>F92-G92</f>
        <v>0</v>
      </c>
      <c r="I92" s="187" t="e">
        <f>G92/F92</f>
        <v>#DIV/0!</v>
      </c>
      <c r="J92" s="188"/>
      <c r="K92" s="189"/>
      <c r="L92" s="66" t="e">
        <f t="shared" si="95"/>
        <v>#DIV/0!</v>
      </c>
      <c r="M92" s="8">
        <f t="shared" si="98"/>
        <v>0</v>
      </c>
      <c r="N92" s="8">
        <f t="shared" si="99"/>
        <v>0</v>
      </c>
      <c r="O92" s="63" t="e">
        <f>M92/F92</f>
        <v>#DIV/0!</v>
      </c>
      <c r="Q92" s="8"/>
      <c r="R92" s="8">
        <f t="shared" si="100"/>
        <v>0</v>
      </c>
      <c r="S92" s="65">
        <f t="shared" si="101"/>
        <v>0</v>
      </c>
      <c r="T92" s="66" t="e">
        <f t="shared" si="96"/>
        <v>#DIV/0!</v>
      </c>
      <c r="V92" s="8"/>
      <c r="W92" s="8"/>
      <c r="X92" s="8"/>
      <c r="Y92" s="67"/>
      <c r="Z92" s="8"/>
      <c r="AA92" s="8"/>
      <c r="AB92" s="8"/>
    </row>
    <row r="93" spans="1:28" x14ac:dyDescent="0.25">
      <c r="A93" s="68"/>
      <c r="B93" s="69"/>
      <c r="C93" s="6"/>
      <c r="D93" s="6"/>
      <c r="E93" s="6"/>
      <c r="F93" s="6"/>
      <c r="G93" s="165"/>
      <c r="H93" s="165"/>
      <c r="I93" s="183"/>
      <c r="J93" s="184"/>
      <c r="K93" s="185"/>
      <c r="L93" s="50"/>
      <c r="M93" s="6"/>
      <c r="N93" s="6"/>
      <c r="O93" s="52"/>
      <c r="Q93" s="6"/>
      <c r="R93" s="6"/>
      <c r="S93" s="51"/>
      <c r="T93" s="57" t="e">
        <f t="shared" ref="T93" si="102">+M93/(Q93+F93+R93+C93)</f>
        <v>#DIV/0!</v>
      </c>
      <c r="V93" s="6"/>
      <c r="W93" s="6"/>
      <c r="X93" s="6"/>
      <c r="Y93" s="51"/>
      <c r="Z93" s="6"/>
      <c r="AA93" s="6"/>
      <c r="AB93" s="6"/>
    </row>
    <row r="94" spans="1:28" x14ac:dyDescent="0.25">
      <c r="A94" s="48" t="s">
        <v>63</v>
      </c>
      <c r="B94" s="49"/>
      <c r="C94" s="6"/>
      <c r="D94" s="6"/>
      <c r="E94" s="6"/>
      <c r="F94" s="6"/>
      <c r="G94" s="165"/>
      <c r="H94" s="165"/>
      <c r="I94" s="183"/>
      <c r="J94" s="184"/>
      <c r="K94" s="185"/>
      <c r="L94" s="50"/>
      <c r="M94" s="6"/>
      <c r="N94" s="6"/>
      <c r="O94" s="52"/>
      <c r="Q94" s="6"/>
      <c r="R94" s="6"/>
      <c r="S94" s="51"/>
      <c r="T94" s="54"/>
      <c r="V94" s="6"/>
      <c r="W94" s="6"/>
      <c r="X94" s="6"/>
      <c r="Y94" s="51"/>
      <c r="Z94" s="6"/>
      <c r="AA94" s="6"/>
      <c r="AB94" s="6"/>
    </row>
    <row r="95" spans="1:28" x14ac:dyDescent="0.25">
      <c r="A95" s="48"/>
      <c r="B95" s="49"/>
      <c r="C95" s="6"/>
      <c r="D95" s="6"/>
      <c r="E95" s="6"/>
      <c r="F95" s="6"/>
      <c r="G95" s="165"/>
      <c r="H95" s="165"/>
      <c r="I95" s="183"/>
      <c r="J95" s="184"/>
      <c r="K95" s="185"/>
      <c r="L95" s="50"/>
      <c r="M95" s="6"/>
      <c r="N95" s="6"/>
      <c r="O95" s="52"/>
      <c r="Q95" s="6"/>
      <c r="R95" s="6"/>
      <c r="S95" s="51"/>
      <c r="T95" s="54"/>
      <c r="V95" s="6"/>
      <c r="W95" s="6"/>
      <c r="X95" s="6"/>
      <c r="Y95" s="51"/>
      <c r="Z95" s="6"/>
      <c r="AA95" s="6"/>
      <c r="AB95" s="6"/>
    </row>
    <row r="96" spans="1:28" x14ac:dyDescent="0.25">
      <c r="A96" s="55" t="s">
        <v>64</v>
      </c>
      <c r="B96" s="49" t="s">
        <v>65</v>
      </c>
      <c r="C96" s="7">
        <f>SUM(C97:C99)</f>
        <v>-35766.909999999996</v>
      </c>
      <c r="D96" s="7">
        <f>SUM(D97:D99)</f>
        <v>0</v>
      </c>
      <c r="E96" s="7">
        <f>SUM(E97:E99)</f>
        <v>0</v>
      </c>
      <c r="F96" s="56">
        <f>D96+E96</f>
        <v>0</v>
      </c>
      <c r="G96" s="166">
        <f>SUM(G97:G99)</f>
        <v>0</v>
      </c>
      <c r="H96" s="166">
        <f>F96-G96</f>
        <v>0</v>
      </c>
      <c r="I96" s="186" t="e">
        <f>G96/F96</f>
        <v>#DIV/0!</v>
      </c>
      <c r="J96" s="166">
        <f>SUM(J97:J99)</f>
        <v>0</v>
      </c>
      <c r="K96" s="166">
        <f>SUM(K97:K99)</f>
        <v>0</v>
      </c>
      <c r="L96" s="57" t="e">
        <f t="shared" ref="L96:L99" si="103">(K96+J96)/F96</f>
        <v>#DIV/0!</v>
      </c>
      <c r="M96" s="56">
        <f>K96+G96+J96</f>
        <v>0</v>
      </c>
      <c r="N96" s="56">
        <f>H96-K96-J96</f>
        <v>0</v>
      </c>
      <c r="O96" s="57" t="e">
        <f>M96/F96</f>
        <v>#DIV/0!</v>
      </c>
      <c r="P96" s="58"/>
      <c r="Q96" s="56">
        <f>SUM(Q97:Q99)</f>
        <v>0</v>
      </c>
      <c r="R96" s="56">
        <f>SUM(R97:R99)</f>
        <v>0</v>
      </c>
      <c r="S96" s="59">
        <f>+N96+C96+Q96+R96</f>
        <v>-35766.909999999996</v>
      </c>
      <c r="T96" s="57">
        <f>+M96/(Q96+F96+R96+C96)</f>
        <v>0</v>
      </c>
      <c r="V96" s="7">
        <f>SUM(V97:V99)</f>
        <v>0</v>
      </c>
      <c r="W96" s="7">
        <f>SUM(W97:W99)</f>
        <v>0</v>
      </c>
      <c r="X96" s="7">
        <f>SUM(X97:X99)</f>
        <v>0</v>
      </c>
      <c r="Y96" s="51"/>
      <c r="Z96" s="7">
        <f>SUM(Z97:Z99)</f>
        <v>0</v>
      </c>
      <c r="AA96" s="7">
        <f>SUM(AA97:AA99)</f>
        <v>0</v>
      </c>
      <c r="AB96" s="7">
        <f>SUM(AB97:AB99)</f>
        <v>0</v>
      </c>
    </row>
    <row r="97" spans="1:28" s="64" customFormat="1" ht="12.75" hidden="1" x14ac:dyDescent="0.2">
      <c r="A97" s="60" t="s">
        <v>31</v>
      </c>
      <c r="B97" s="69"/>
      <c r="C97" s="8">
        <f>Jan!N97</f>
        <v>0</v>
      </c>
      <c r="D97" s="8">
        <f>W97+AA97</f>
        <v>0</v>
      </c>
      <c r="E97" s="8"/>
      <c r="F97" s="8">
        <f>D97+E97</f>
        <v>0</v>
      </c>
      <c r="G97" s="167"/>
      <c r="H97" s="167">
        <f>F97-G97</f>
        <v>0</v>
      </c>
      <c r="I97" s="187" t="e">
        <f>G97/F97</f>
        <v>#DIV/0!</v>
      </c>
      <c r="J97" s="188"/>
      <c r="K97" s="189"/>
      <c r="L97" s="66" t="e">
        <f t="shared" si="103"/>
        <v>#DIV/0!</v>
      </c>
      <c r="M97" s="8">
        <f>K97+G97+J97</f>
        <v>0</v>
      </c>
      <c r="N97" s="8">
        <f>H97-K97-J97</f>
        <v>0</v>
      </c>
      <c r="O97" s="63" t="e">
        <f>M97/F97</f>
        <v>#DIV/0!</v>
      </c>
      <c r="Q97" s="8"/>
      <c r="R97" s="8">
        <f>+X97+AB97</f>
        <v>0</v>
      </c>
      <c r="S97" s="65">
        <f>+N97+C97+Q97+R97</f>
        <v>0</v>
      </c>
      <c r="T97" s="66" t="e">
        <f t="shared" ref="T97:T99" si="104">+M97/(Q97+F97+R97+C97)</f>
        <v>#DIV/0!</v>
      </c>
      <c r="V97" s="8"/>
      <c r="W97" s="8"/>
      <c r="X97" s="8"/>
      <c r="Y97" s="67"/>
      <c r="Z97" s="8"/>
      <c r="AA97" s="8"/>
      <c r="AB97" s="8"/>
    </row>
    <row r="98" spans="1:28" s="64" customFormat="1" ht="12.75" x14ac:dyDescent="0.2">
      <c r="A98" s="60" t="s">
        <v>32</v>
      </c>
      <c r="B98" s="69"/>
      <c r="C98" s="8">
        <f>Jan!N98</f>
        <v>-35766.909999999996</v>
      </c>
      <c r="D98" s="8"/>
      <c r="E98" s="8"/>
      <c r="F98" s="8">
        <f t="shared" ref="F98:F99" si="105">D98+E98</f>
        <v>0</v>
      </c>
      <c r="G98" s="167"/>
      <c r="H98" s="167">
        <f>F98-G98</f>
        <v>0</v>
      </c>
      <c r="I98" s="187" t="e">
        <f>G98/F98</f>
        <v>#DIV/0!</v>
      </c>
      <c r="J98" s="188"/>
      <c r="K98" s="189"/>
      <c r="L98" s="66" t="e">
        <f t="shared" si="103"/>
        <v>#DIV/0!</v>
      </c>
      <c r="M98" s="8">
        <f t="shared" ref="M98:M99" si="106">K98+G98+J98</f>
        <v>0</v>
      </c>
      <c r="N98" s="8">
        <f t="shared" ref="N98:N99" si="107">H98-K98-J98</f>
        <v>0</v>
      </c>
      <c r="O98" s="63" t="e">
        <f>M98/F98</f>
        <v>#DIV/0!</v>
      </c>
      <c r="Q98" s="8"/>
      <c r="R98" s="8">
        <f t="shared" ref="R98:R99" si="108">+X98+AB98</f>
        <v>0</v>
      </c>
      <c r="S98" s="65">
        <f t="shared" ref="S98:S99" si="109">+N98+C98+Q98+R98</f>
        <v>-35766.909999999996</v>
      </c>
      <c r="T98" s="66">
        <f t="shared" si="104"/>
        <v>0</v>
      </c>
      <c r="V98" s="8"/>
      <c r="W98" s="8"/>
      <c r="X98" s="8"/>
      <c r="Y98" s="67"/>
      <c r="Z98" s="8"/>
      <c r="AA98" s="8"/>
      <c r="AB98" s="8"/>
    </row>
    <row r="99" spans="1:28" s="64" customFormat="1" ht="12.75" hidden="1" x14ac:dyDescent="0.2">
      <c r="A99" s="60" t="s">
        <v>33</v>
      </c>
      <c r="B99" s="69"/>
      <c r="C99" s="8">
        <f>Jan!N99</f>
        <v>0</v>
      </c>
      <c r="D99" s="8">
        <f t="shared" ref="D99" si="110">W99+AA99</f>
        <v>0</v>
      </c>
      <c r="E99" s="8"/>
      <c r="F99" s="8">
        <f t="shared" si="105"/>
        <v>0</v>
      </c>
      <c r="G99" s="167"/>
      <c r="H99" s="167">
        <f>F99-G99</f>
        <v>0</v>
      </c>
      <c r="I99" s="187" t="e">
        <f>G99/F99</f>
        <v>#DIV/0!</v>
      </c>
      <c r="J99" s="188"/>
      <c r="K99" s="189"/>
      <c r="L99" s="66" t="e">
        <f t="shared" si="103"/>
        <v>#DIV/0!</v>
      </c>
      <c r="M99" s="8">
        <f t="shared" si="106"/>
        <v>0</v>
      </c>
      <c r="N99" s="8">
        <f t="shared" si="107"/>
        <v>0</v>
      </c>
      <c r="O99" s="63" t="e">
        <f>M99/F99</f>
        <v>#DIV/0!</v>
      </c>
      <c r="Q99" s="8"/>
      <c r="R99" s="8">
        <f t="shared" si="108"/>
        <v>0</v>
      </c>
      <c r="S99" s="65">
        <f t="shared" si="109"/>
        <v>0</v>
      </c>
      <c r="T99" s="66" t="e">
        <f t="shared" si="104"/>
        <v>#DIV/0!</v>
      </c>
      <c r="V99" s="8"/>
      <c r="W99" s="8"/>
      <c r="X99" s="8"/>
      <c r="Y99" s="67"/>
      <c r="Z99" s="8"/>
      <c r="AA99" s="8"/>
      <c r="AB99" s="8"/>
    </row>
    <row r="100" spans="1:28" x14ac:dyDescent="0.25">
      <c r="A100" s="68"/>
      <c r="B100" s="69"/>
      <c r="C100" s="6"/>
      <c r="D100" s="6"/>
      <c r="E100" s="6"/>
      <c r="F100" s="6"/>
      <c r="G100" s="165"/>
      <c r="H100" s="165"/>
      <c r="I100" s="183"/>
      <c r="J100" s="184"/>
      <c r="K100" s="185"/>
      <c r="L100" s="50"/>
      <c r="M100" s="6"/>
      <c r="N100" s="6"/>
      <c r="O100" s="52"/>
      <c r="Q100" s="6"/>
      <c r="R100" s="6"/>
      <c r="S100" s="51"/>
      <c r="T100" s="54"/>
      <c r="V100" s="6"/>
      <c r="W100" s="6"/>
      <c r="X100" s="6"/>
      <c r="Y100" s="51"/>
      <c r="Z100" s="6"/>
      <c r="AA100" s="6"/>
      <c r="AB100" s="6"/>
    </row>
    <row r="101" spans="1:28" ht="30" x14ac:dyDescent="0.25">
      <c r="A101" s="75" t="s">
        <v>66</v>
      </c>
      <c r="B101" s="49"/>
      <c r="C101" s="6"/>
      <c r="D101" s="6"/>
      <c r="E101" s="6"/>
      <c r="F101" s="6"/>
      <c r="G101" s="165"/>
      <c r="H101" s="165"/>
      <c r="I101" s="183"/>
      <c r="J101" s="184"/>
      <c r="K101" s="185"/>
      <c r="L101" s="50"/>
      <c r="M101" s="6"/>
      <c r="N101" s="6"/>
      <c r="O101" s="52"/>
      <c r="Q101" s="6"/>
      <c r="R101" s="6"/>
      <c r="S101" s="51"/>
      <c r="T101" s="54"/>
      <c r="V101" s="6"/>
      <c r="W101" s="6"/>
      <c r="X101" s="6"/>
      <c r="Y101" s="51"/>
      <c r="Z101" s="6"/>
      <c r="AA101" s="6"/>
      <c r="AB101" s="6"/>
    </row>
    <row r="102" spans="1:28" x14ac:dyDescent="0.25">
      <c r="A102" s="48"/>
      <c r="B102" s="49"/>
      <c r="C102" s="6"/>
      <c r="D102" s="6"/>
      <c r="E102" s="6"/>
      <c r="F102" s="6"/>
      <c r="G102" s="165"/>
      <c r="H102" s="165"/>
      <c r="I102" s="183"/>
      <c r="J102" s="184"/>
      <c r="K102" s="185"/>
      <c r="L102" s="50"/>
      <c r="M102" s="6"/>
      <c r="N102" s="6"/>
      <c r="O102" s="52"/>
      <c r="Q102" s="6"/>
      <c r="R102" s="6"/>
      <c r="S102" s="51"/>
      <c r="T102" s="54"/>
      <c r="V102" s="6"/>
      <c r="W102" s="6"/>
      <c r="X102" s="6"/>
      <c r="Y102" s="51"/>
      <c r="Z102" s="6"/>
      <c r="AA102" s="6"/>
      <c r="AB102" s="6"/>
    </row>
    <row r="103" spans="1:28" ht="30" x14ac:dyDescent="0.25">
      <c r="A103" s="55" t="s">
        <v>67</v>
      </c>
      <c r="B103" s="49" t="s">
        <v>68</v>
      </c>
      <c r="C103" s="7">
        <f>SUM(C104:C107)</f>
        <v>248151953.33000001</v>
      </c>
      <c r="D103" s="7">
        <f>SUM(D104:D107)</f>
        <v>0</v>
      </c>
      <c r="E103" s="7">
        <f>SUM(E104:E107)</f>
        <v>0</v>
      </c>
      <c r="F103" s="56">
        <f>D103+E103</f>
        <v>0</v>
      </c>
      <c r="G103" s="166">
        <f>SUM(G104:G107)</f>
        <v>0</v>
      </c>
      <c r="H103" s="166">
        <f>F103-G103</f>
        <v>0</v>
      </c>
      <c r="I103" s="186" t="e">
        <f>G103/F103</f>
        <v>#DIV/0!</v>
      </c>
      <c r="J103" s="166">
        <f>SUM(J104:J107)</f>
        <v>0</v>
      </c>
      <c r="K103" s="166">
        <f>SUM(K104:K107)</f>
        <v>0</v>
      </c>
      <c r="L103" s="57" t="e">
        <f t="shared" ref="L103:L107" si="111">(K103+J103)/F103</f>
        <v>#DIV/0!</v>
      </c>
      <c r="M103" s="56">
        <f>K103+G103+J103</f>
        <v>0</v>
      </c>
      <c r="N103" s="56">
        <f>H103-K103-J103</f>
        <v>0</v>
      </c>
      <c r="O103" s="57" t="e">
        <f>M103/F103</f>
        <v>#DIV/0!</v>
      </c>
      <c r="P103" s="58"/>
      <c r="Q103" s="56">
        <f>SUM(Q104:Q106)</f>
        <v>0</v>
      </c>
      <c r="R103" s="56">
        <f>SUM(R104:R107)</f>
        <v>0</v>
      </c>
      <c r="S103" s="59">
        <f>+N103+C103+Q103+R103</f>
        <v>248151953.33000001</v>
      </c>
      <c r="T103" s="57">
        <f>+M103/(Q103+F103+R103+C103)</f>
        <v>0</v>
      </c>
      <c r="V103" s="7">
        <f>SUM(V104:V107)</f>
        <v>0</v>
      </c>
      <c r="W103" s="7">
        <f>SUM(W104:W107)</f>
        <v>0</v>
      </c>
      <c r="X103" s="7">
        <f>SUM(X104:X107)</f>
        <v>0</v>
      </c>
      <c r="Y103" s="51"/>
      <c r="Z103" s="7">
        <f>SUM(Z104:Z107)</f>
        <v>0</v>
      </c>
      <c r="AA103" s="7">
        <f>SUM(AA104:AA107)</f>
        <v>0</v>
      </c>
      <c r="AB103" s="7">
        <f>SUM(AB104:AB107)</f>
        <v>0</v>
      </c>
    </row>
    <row r="104" spans="1:28" s="64" customFormat="1" ht="12.75" x14ac:dyDescent="0.2">
      <c r="A104" s="60" t="s">
        <v>31</v>
      </c>
      <c r="B104" s="69"/>
      <c r="C104" s="8">
        <f>Jan!N104</f>
        <v>84000</v>
      </c>
      <c r="D104" s="8"/>
      <c r="E104" s="8"/>
      <c r="F104" s="8">
        <f>D104+E104</f>
        <v>0</v>
      </c>
      <c r="G104" s="167"/>
      <c r="H104" s="167">
        <f>F104-G104</f>
        <v>0</v>
      </c>
      <c r="I104" s="187" t="e">
        <f>G104/F104</f>
        <v>#DIV/0!</v>
      </c>
      <c r="J104" s="188"/>
      <c r="K104" s="189"/>
      <c r="L104" s="66" t="e">
        <f t="shared" si="111"/>
        <v>#DIV/0!</v>
      </c>
      <c r="M104" s="8">
        <f>K104+G104+J104</f>
        <v>0</v>
      </c>
      <c r="N104" s="8">
        <f>H104-K104-J104</f>
        <v>0</v>
      </c>
      <c r="O104" s="63" t="e">
        <f>M104/F104</f>
        <v>#DIV/0!</v>
      </c>
      <c r="Q104" s="8"/>
      <c r="R104" s="8">
        <f>+X104+AB104</f>
        <v>0</v>
      </c>
      <c r="S104" s="65">
        <f>+N104+C104+Q104+R104</f>
        <v>84000</v>
      </c>
      <c r="T104" s="66">
        <f t="shared" ref="T104:T106" si="112">+M104/(Q104+F104+R104+C104)</f>
        <v>0</v>
      </c>
      <c r="V104" s="8"/>
      <c r="W104" s="8"/>
      <c r="X104" s="8"/>
      <c r="Y104" s="67"/>
      <c r="Z104" s="8"/>
      <c r="AA104" s="8"/>
      <c r="AB104" s="8"/>
    </row>
    <row r="105" spans="1:28" s="64" customFormat="1" ht="12.75" x14ac:dyDescent="0.2">
      <c r="A105" s="60" t="s">
        <v>32</v>
      </c>
      <c r="B105" s="69"/>
      <c r="C105" s="8">
        <f>Jan!N105</f>
        <v>248067953.33000001</v>
      </c>
      <c r="D105" s="8"/>
      <c r="E105" s="8"/>
      <c r="F105" s="8">
        <f t="shared" ref="F105:F106" si="113">D105+E105</f>
        <v>0</v>
      </c>
      <c r="G105" s="167"/>
      <c r="H105" s="167">
        <f>F105-G105</f>
        <v>0</v>
      </c>
      <c r="I105" s="187" t="e">
        <f>G105/F105</f>
        <v>#DIV/0!</v>
      </c>
      <c r="J105" s="188"/>
      <c r="K105" s="189"/>
      <c r="L105" s="66" t="e">
        <f t="shared" si="111"/>
        <v>#DIV/0!</v>
      </c>
      <c r="M105" s="8">
        <f t="shared" ref="M105:M106" si="114">K105+G105+J105</f>
        <v>0</v>
      </c>
      <c r="N105" s="8">
        <f t="shared" ref="N105:N106" si="115">H105-K105-J105</f>
        <v>0</v>
      </c>
      <c r="O105" s="63" t="e">
        <f>M105/F105</f>
        <v>#DIV/0!</v>
      </c>
      <c r="Q105" s="8"/>
      <c r="R105" s="8">
        <f t="shared" ref="R105:R107" si="116">+X105+AB105</f>
        <v>0</v>
      </c>
      <c r="S105" s="65">
        <f t="shared" ref="S105:S106" si="117">+N105+C105+Q105+R105</f>
        <v>248067953.33000001</v>
      </c>
      <c r="T105" s="66">
        <f t="shared" si="112"/>
        <v>0</v>
      </c>
      <c r="V105" s="8"/>
      <c r="W105" s="8"/>
      <c r="X105" s="8"/>
      <c r="Y105" s="67"/>
      <c r="Z105" s="8"/>
      <c r="AA105" s="8"/>
      <c r="AB105" s="8"/>
    </row>
    <row r="106" spans="1:28" s="64" customFormat="1" ht="12.75" hidden="1" x14ac:dyDescent="0.2">
      <c r="A106" s="60" t="s">
        <v>54</v>
      </c>
      <c r="B106" s="69"/>
      <c r="C106" s="8">
        <f>Jan!N106</f>
        <v>0</v>
      </c>
      <c r="D106" s="8">
        <f t="shared" ref="D106:D107" si="118">W106+AA106</f>
        <v>0</v>
      </c>
      <c r="E106" s="8"/>
      <c r="F106" s="8">
        <f t="shared" si="113"/>
        <v>0</v>
      </c>
      <c r="G106" s="167"/>
      <c r="H106" s="167">
        <f>F106-G106</f>
        <v>0</v>
      </c>
      <c r="I106" s="187" t="e">
        <f>G106/F106</f>
        <v>#DIV/0!</v>
      </c>
      <c r="J106" s="188"/>
      <c r="K106" s="189"/>
      <c r="L106" s="66" t="e">
        <f t="shared" si="111"/>
        <v>#DIV/0!</v>
      </c>
      <c r="M106" s="8">
        <f t="shared" si="114"/>
        <v>0</v>
      </c>
      <c r="N106" s="8">
        <f t="shared" si="115"/>
        <v>0</v>
      </c>
      <c r="O106" s="63" t="e">
        <f>M106/F106</f>
        <v>#DIV/0!</v>
      </c>
      <c r="Q106" s="8"/>
      <c r="R106" s="8">
        <f t="shared" si="116"/>
        <v>0</v>
      </c>
      <c r="S106" s="65">
        <f t="shared" si="117"/>
        <v>0</v>
      </c>
      <c r="T106" s="66" t="e">
        <f t="shared" si="112"/>
        <v>#DIV/0!</v>
      </c>
      <c r="V106" s="8"/>
      <c r="W106" s="8"/>
      <c r="X106" s="8"/>
      <c r="Y106" s="67"/>
      <c r="Z106" s="8"/>
      <c r="AA106" s="8"/>
      <c r="AB106" s="8"/>
    </row>
    <row r="107" spans="1:28" s="64" customFormat="1" ht="12.75" hidden="1" x14ac:dyDescent="0.2">
      <c r="A107" s="60" t="s">
        <v>33</v>
      </c>
      <c r="B107" s="69"/>
      <c r="C107" s="8">
        <f>Jan!N107</f>
        <v>0</v>
      </c>
      <c r="D107" s="8">
        <f t="shared" si="118"/>
        <v>0</v>
      </c>
      <c r="E107" s="8"/>
      <c r="F107" s="8">
        <f>D107+E107</f>
        <v>0</v>
      </c>
      <c r="G107" s="167"/>
      <c r="H107" s="167">
        <f>F107-G107</f>
        <v>0</v>
      </c>
      <c r="I107" s="187" t="e">
        <f>G107/F107</f>
        <v>#DIV/0!</v>
      </c>
      <c r="J107" s="188"/>
      <c r="K107" s="190"/>
      <c r="L107" s="66" t="e">
        <f t="shared" si="111"/>
        <v>#DIV/0!</v>
      </c>
      <c r="M107" s="8">
        <f>K107+G107</f>
        <v>0</v>
      </c>
      <c r="N107" s="8">
        <f>H107-K107</f>
        <v>0</v>
      </c>
      <c r="O107" s="63" t="e">
        <f>M107/F107</f>
        <v>#DIV/0!</v>
      </c>
      <c r="Q107" s="8"/>
      <c r="R107" s="8">
        <f t="shared" si="116"/>
        <v>0</v>
      </c>
      <c r="S107" s="65">
        <f t="shared" ref="S107" si="119">+N107+C107+Q107+R107</f>
        <v>0</v>
      </c>
      <c r="T107" s="66" t="e">
        <f t="shared" ref="T107" si="120">+M107/(Q107+F107+R107)</f>
        <v>#DIV/0!</v>
      </c>
      <c r="V107" s="8"/>
      <c r="W107" s="8"/>
      <c r="X107" s="8"/>
      <c r="Y107" s="67"/>
      <c r="Z107" s="8"/>
      <c r="AA107" s="8"/>
      <c r="AB107" s="8"/>
    </row>
    <row r="108" spans="1:28" hidden="1" x14ac:dyDescent="0.25">
      <c r="A108" s="68"/>
      <c r="B108" s="69"/>
      <c r="C108" s="6"/>
      <c r="D108" s="6"/>
      <c r="E108" s="6"/>
      <c r="F108" s="6"/>
      <c r="G108" s="165"/>
      <c r="H108" s="165"/>
      <c r="I108" s="183"/>
      <c r="J108" s="184"/>
      <c r="K108" s="185"/>
      <c r="L108" s="50"/>
      <c r="M108" s="6"/>
      <c r="N108" s="6"/>
      <c r="O108" s="52"/>
      <c r="Q108" s="6"/>
      <c r="R108" s="6"/>
      <c r="S108" s="51"/>
      <c r="T108" s="54"/>
      <c r="V108" s="6"/>
      <c r="W108" s="6"/>
      <c r="X108" s="6"/>
      <c r="Y108" s="51"/>
      <c r="Z108" s="6"/>
      <c r="AA108" s="6"/>
      <c r="AB108" s="6"/>
    </row>
    <row r="109" spans="1:28" x14ac:dyDescent="0.25">
      <c r="A109" s="55"/>
      <c r="B109" s="49"/>
      <c r="C109" s="6"/>
      <c r="D109" s="6"/>
      <c r="E109" s="6"/>
      <c r="F109" s="6"/>
      <c r="G109" s="165"/>
      <c r="H109" s="165"/>
      <c r="I109" s="183"/>
      <c r="J109" s="184"/>
      <c r="K109" s="185"/>
      <c r="L109" s="50"/>
      <c r="M109" s="6"/>
      <c r="N109" s="6"/>
      <c r="O109" s="52"/>
      <c r="Q109" s="6"/>
      <c r="R109" s="6"/>
      <c r="S109" s="51"/>
      <c r="T109" s="54"/>
      <c r="V109" s="6"/>
      <c r="W109" s="6"/>
      <c r="X109" s="6"/>
      <c r="Y109" s="51"/>
      <c r="Z109" s="6"/>
      <c r="AA109" s="6"/>
      <c r="AB109" s="6"/>
    </row>
    <row r="110" spans="1:28" ht="30" x14ac:dyDescent="0.25">
      <c r="A110" s="55" t="s">
        <v>69</v>
      </c>
      <c r="B110" s="49" t="s">
        <v>70</v>
      </c>
      <c r="C110" s="7">
        <f>SUM(C111:C113)</f>
        <v>0</v>
      </c>
      <c r="D110" s="7">
        <f>SUM(D111:D113)</f>
        <v>0</v>
      </c>
      <c r="E110" s="7">
        <f>SUM(E111:E113)</f>
        <v>0</v>
      </c>
      <c r="F110" s="56">
        <f>D110+E110</f>
        <v>0</v>
      </c>
      <c r="G110" s="166">
        <f>SUM(G111:G113)</f>
        <v>0</v>
      </c>
      <c r="H110" s="166">
        <f>F110-G110</f>
        <v>0</v>
      </c>
      <c r="I110" s="186" t="e">
        <f>G110/F110</f>
        <v>#DIV/0!</v>
      </c>
      <c r="J110" s="166">
        <f>SUM(J111:J113)</f>
        <v>0</v>
      </c>
      <c r="K110" s="166">
        <f>SUM(K111:K113)</f>
        <v>0</v>
      </c>
      <c r="L110" s="57" t="e">
        <f t="shared" ref="L110:L113" si="121">(K110+J110)/F110</f>
        <v>#DIV/0!</v>
      </c>
      <c r="M110" s="56">
        <f>K110+G110+J110</f>
        <v>0</v>
      </c>
      <c r="N110" s="56">
        <f>H110-K110-J110</f>
        <v>0</v>
      </c>
      <c r="O110" s="57" t="e">
        <f>M110/F110</f>
        <v>#DIV/0!</v>
      </c>
      <c r="P110" s="58"/>
      <c r="Q110" s="56">
        <f>SUM(Q111:Q113)</f>
        <v>0</v>
      </c>
      <c r="R110" s="56">
        <f>SUM(R111:R113)</f>
        <v>0</v>
      </c>
      <c r="S110" s="59">
        <f>+N110+C110+Q110+R110</f>
        <v>0</v>
      </c>
      <c r="T110" s="57" t="e">
        <f>+M110/(Q110+F110+R110+C110)</f>
        <v>#DIV/0!</v>
      </c>
      <c r="V110" s="7">
        <f>SUM(V111:V113)</f>
        <v>0</v>
      </c>
      <c r="W110" s="7">
        <f>SUM(W111:W113)</f>
        <v>0</v>
      </c>
      <c r="X110" s="7">
        <f>SUM(X111:X113)</f>
        <v>0</v>
      </c>
      <c r="Y110" s="51"/>
      <c r="Z110" s="7">
        <f>SUM(Z111:Z113)</f>
        <v>0</v>
      </c>
      <c r="AA110" s="7">
        <f>SUM(AA111:AA113)</f>
        <v>0</v>
      </c>
      <c r="AB110" s="7">
        <f>SUM(AB111:AB113)</f>
        <v>0</v>
      </c>
    </row>
    <row r="111" spans="1:28" s="64" customFormat="1" ht="12.75" hidden="1" x14ac:dyDescent="0.2">
      <c r="A111" s="60" t="s">
        <v>31</v>
      </c>
      <c r="B111" s="69"/>
      <c r="C111" s="8">
        <f>Jan!N111</f>
        <v>0</v>
      </c>
      <c r="D111" s="8">
        <f>W111+AA111</f>
        <v>0</v>
      </c>
      <c r="E111" s="8"/>
      <c r="F111" s="8">
        <f>D111+E111</f>
        <v>0</v>
      </c>
      <c r="G111" s="167"/>
      <c r="H111" s="167">
        <f>F111-G111</f>
        <v>0</v>
      </c>
      <c r="I111" s="187" t="e">
        <f>G111/F111</f>
        <v>#DIV/0!</v>
      </c>
      <c r="J111" s="188"/>
      <c r="K111" s="189"/>
      <c r="L111" s="66" t="e">
        <f t="shared" si="121"/>
        <v>#DIV/0!</v>
      </c>
      <c r="M111" s="8">
        <f>K111+G111+J111</f>
        <v>0</v>
      </c>
      <c r="N111" s="8">
        <f>H111-K111-J111</f>
        <v>0</v>
      </c>
      <c r="O111" s="63" t="e">
        <f>M111/F111</f>
        <v>#DIV/0!</v>
      </c>
      <c r="Q111" s="8"/>
      <c r="R111" s="8">
        <f>+X111+AB111</f>
        <v>0</v>
      </c>
      <c r="S111" s="65">
        <f>+N111+C111+Q111+R111</f>
        <v>0</v>
      </c>
      <c r="T111" s="66" t="e">
        <f t="shared" ref="T111:T113" si="122">+M111/(Q111+F111+R111+C111)</f>
        <v>#DIV/0!</v>
      </c>
      <c r="V111" s="8"/>
      <c r="W111" s="8"/>
      <c r="X111" s="8"/>
      <c r="Y111" s="67"/>
      <c r="Z111" s="8"/>
      <c r="AA111" s="8"/>
      <c r="AB111" s="8"/>
    </row>
    <row r="112" spans="1:28" s="64" customFormat="1" ht="12.75" x14ac:dyDescent="0.2">
      <c r="A112" s="60" t="s">
        <v>32</v>
      </c>
      <c r="B112" s="69"/>
      <c r="C112" s="8">
        <f>Jan!N112</f>
        <v>0</v>
      </c>
      <c r="D112" s="8">
        <f t="shared" ref="D112:D113" si="123">W112+AA112</f>
        <v>0</v>
      </c>
      <c r="E112" s="8"/>
      <c r="F112" s="8">
        <f t="shared" ref="F112:F113" si="124">D112+E112</f>
        <v>0</v>
      </c>
      <c r="G112" s="167"/>
      <c r="H112" s="167">
        <f>F112-G112</f>
        <v>0</v>
      </c>
      <c r="I112" s="187" t="e">
        <f>G112/F112</f>
        <v>#DIV/0!</v>
      </c>
      <c r="J112" s="188"/>
      <c r="K112" s="189"/>
      <c r="L112" s="66" t="e">
        <f t="shared" si="121"/>
        <v>#DIV/0!</v>
      </c>
      <c r="M112" s="8">
        <f t="shared" ref="M112:M113" si="125">K112+G112+J112</f>
        <v>0</v>
      </c>
      <c r="N112" s="8">
        <f t="shared" ref="N112:N113" si="126">H112-K112-J112</f>
        <v>0</v>
      </c>
      <c r="O112" s="63" t="e">
        <f>M112/F112</f>
        <v>#DIV/0!</v>
      </c>
      <c r="Q112" s="8"/>
      <c r="R112" s="8">
        <f t="shared" ref="R112:R113" si="127">+X112+AB112</f>
        <v>0</v>
      </c>
      <c r="S112" s="65">
        <f t="shared" ref="S112:S113" si="128">+N112+C112+Q112+R112</f>
        <v>0</v>
      </c>
      <c r="T112" s="66" t="e">
        <f t="shared" si="122"/>
        <v>#DIV/0!</v>
      </c>
      <c r="V112" s="8"/>
      <c r="W112" s="8"/>
      <c r="X112" s="8"/>
      <c r="Y112" s="67"/>
      <c r="Z112" s="8"/>
      <c r="AA112" s="8"/>
      <c r="AB112" s="8"/>
    </row>
    <row r="113" spans="1:28" s="64" customFormat="1" ht="12.75" hidden="1" x14ac:dyDescent="0.2">
      <c r="A113" s="60" t="s">
        <v>33</v>
      </c>
      <c r="B113" s="69"/>
      <c r="C113" s="8">
        <f>Jan!N113</f>
        <v>0</v>
      </c>
      <c r="D113" s="8">
        <f t="shared" si="123"/>
        <v>0</v>
      </c>
      <c r="E113" s="8"/>
      <c r="F113" s="8">
        <f t="shared" si="124"/>
        <v>0</v>
      </c>
      <c r="G113" s="167"/>
      <c r="H113" s="167">
        <f>F113-G113</f>
        <v>0</v>
      </c>
      <c r="I113" s="187" t="e">
        <f>G113/F113</f>
        <v>#DIV/0!</v>
      </c>
      <c r="J113" s="188"/>
      <c r="K113" s="189"/>
      <c r="L113" s="66" t="e">
        <f t="shared" si="121"/>
        <v>#DIV/0!</v>
      </c>
      <c r="M113" s="8">
        <f t="shared" si="125"/>
        <v>0</v>
      </c>
      <c r="N113" s="8">
        <f t="shared" si="126"/>
        <v>0</v>
      </c>
      <c r="O113" s="63" t="e">
        <f>M113/F113</f>
        <v>#DIV/0!</v>
      </c>
      <c r="Q113" s="8"/>
      <c r="R113" s="8">
        <f t="shared" si="127"/>
        <v>0</v>
      </c>
      <c r="S113" s="65">
        <f t="shared" si="128"/>
        <v>0</v>
      </c>
      <c r="T113" s="66" t="e">
        <f t="shared" si="122"/>
        <v>#DIV/0!</v>
      </c>
      <c r="V113" s="8"/>
      <c r="W113" s="8"/>
      <c r="X113" s="8"/>
      <c r="Y113" s="67"/>
      <c r="Z113" s="8"/>
      <c r="AA113" s="8"/>
      <c r="AB113" s="8"/>
    </row>
    <row r="114" spans="1:28" ht="24" customHeight="1" x14ac:dyDescent="0.25">
      <c r="A114" s="68"/>
      <c r="B114" s="69"/>
      <c r="C114" s="6"/>
      <c r="D114" s="6"/>
      <c r="E114" s="6"/>
      <c r="F114" s="6"/>
      <c r="G114" s="165"/>
      <c r="H114" s="165"/>
      <c r="I114" s="183"/>
      <c r="J114" s="184"/>
      <c r="K114" s="185"/>
      <c r="L114" s="50"/>
      <c r="M114" s="6"/>
      <c r="N114" s="6"/>
      <c r="O114" s="52"/>
      <c r="Q114" s="6"/>
      <c r="R114" s="6"/>
      <c r="S114" s="51"/>
      <c r="T114" s="54"/>
      <c r="V114" s="6"/>
      <c r="W114" s="6"/>
      <c r="X114" s="6"/>
      <c r="Y114" s="51"/>
      <c r="Z114" s="6"/>
      <c r="AA114" s="6"/>
      <c r="AB114" s="6"/>
    </row>
    <row r="115" spans="1:28" ht="60" x14ac:dyDescent="0.25">
      <c r="A115" s="75" t="s">
        <v>71</v>
      </c>
      <c r="B115" s="49"/>
      <c r="C115" s="6"/>
      <c r="D115" s="6"/>
      <c r="E115" s="6"/>
      <c r="F115" s="6"/>
      <c r="G115" s="165"/>
      <c r="H115" s="165"/>
      <c r="I115" s="183"/>
      <c r="J115" s="184"/>
      <c r="K115" s="185"/>
      <c r="L115" s="50"/>
      <c r="M115" s="6"/>
      <c r="N115" s="6"/>
      <c r="O115" s="52"/>
      <c r="Q115" s="6"/>
      <c r="R115" s="6"/>
      <c r="S115" s="51"/>
      <c r="T115" s="54"/>
      <c r="V115" s="6"/>
      <c r="W115" s="6"/>
      <c r="X115" s="6"/>
      <c r="Y115" s="51"/>
      <c r="Z115" s="6"/>
      <c r="AA115" s="6"/>
      <c r="AB115" s="6"/>
    </row>
    <row r="116" spans="1:28" x14ac:dyDescent="0.25">
      <c r="A116" s="48"/>
      <c r="B116" s="49"/>
      <c r="C116" s="6"/>
      <c r="D116" s="6"/>
      <c r="E116" s="6"/>
      <c r="F116" s="6"/>
      <c r="G116" s="165"/>
      <c r="H116" s="165"/>
      <c r="I116" s="183"/>
      <c r="J116" s="184"/>
      <c r="K116" s="185"/>
      <c r="L116" s="50"/>
      <c r="M116" s="6"/>
      <c r="N116" s="6"/>
      <c r="O116" s="52"/>
      <c r="Q116" s="6"/>
      <c r="R116" s="6"/>
      <c r="S116" s="51"/>
      <c r="T116" s="54"/>
      <c r="V116" s="6"/>
      <c r="W116" s="6"/>
      <c r="X116" s="6"/>
      <c r="Y116" s="51"/>
      <c r="Z116" s="6"/>
      <c r="AA116" s="6"/>
      <c r="AB116" s="6"/>
    </row>
    <row r="117" spans="1:28" hidden="1" x14ac:dyDescent="0.25">
      <c r="A117" s="48"/>
      <c r="B117" s="49"/>
      <c r="C117" s="6"/>
      <c r="D117" s="6"/>
      <c r="E117" s="6"/>
      <c r="F117" s="6"/>
      <c r="G117" s="165"/>
      <c r="H117" s="165"/>
      <c r="I117" s="183"/>
      <c r="J117" s="184"/>
      <c r="K117" s="185"/>
      <c r="L117" s="50"/>
      <c r="M117" s="6"/>
      <c r="N117" s="6"/>
      <c r="O117" s="52"/>
      <c r="Q117" s="6"/>
      <c r="R117" s="6"/>
      <c r="S117" s="51"/>
      <c r="T117" s="54"/>
      <c r="V117" s="6"/>
      <c r="W117" s="6"/>
      <c r="X117" s="6"/>
      <c r="Y117" s="51"/>
      <c r="Z117" s="6"/>
      <c r="AA117" s="6"/>
      <c r="AB117" s="6"/>
    </row>
    <row r="118" spans="1:28" ht="45" x14ac:dyDescent="0.25">
      <c r="A118" s="55" t="s">
        <v>72</v>
      </c>
      <c r="B118" s="49" t="s">
        <v>73</v>
      </c>
      <c r="C118" s="7">
        <f>SUM(C119:C121)</f>
        <v>205194.58000000007</v>
      </c>
      <c r="D118" s="7">
        <f>SUM(D119:D121)</f>
        <v>0</v>
      </c>
      <c r="E118" s="7">
        <f>SUM(E119:E121)</f>
        <v>0</v>
      </c>
      <c r="F118" s="56">
        <f>D118+E118</f>
        <v>0</v>
      </c>
      <c r="G118" s="166">
        <f>SUM(G119:G121)</f>
        <v>0</v>
      </c>
      <c r="H118" s="166">
        <f>F118-G118</f>
        <v>0</v>
      </c>
      <c r="I118" s="186" t="e">
        <f>G118/F118</f>
        <v>#DIV/0!</v>
      </c>
      <c r="J118" s="166">
        <f>SUM(J119:J121)</f>
        <v>0</v>
      </c>
      <c r="K118" s="166">
        <f>SUM(K119:K121)</f>
        <v>0</v>
      </c>
      <c r="L118" s="57" t="e">
        <f t="shared" ref="L118:L121" si="129">(K118+J118)/F118</f>
        <v>#DIV/0!</v>
      </c>
      <c r="M118" s="56">
        <f>K118+G118+J118</f>
        <v>0</v>
      </c>
      <c r="N118" s="56">
        <f>H118-K118-J118</f>
        <v>0</v>
      </c>
      <c r="O118" s="57" t="e">
        <f>M118/F118</f>
        <v>#DIV/0!</v>
      </c>
      <c r="P118" s="58"/>
      <c r="Q118" s="56">
        <f>SUM(Q119:Q121)</f>
        <v>0</v>
      </c>
      <c r="R118" s="56">
        <f>SUM(R119:R121)</f>
        <v>0</v>
      </c>
      <c r="S118" s="59">
        <f>+N118+C118+Q118+R118</f>
        <v>205194.58000000007</v>
      </c>
      <c r="T118" s="57">
        <f>+M118/(Q118+F118+R118+C118)</f>
        <v>0</v>
      </c>
      <c r="V118" s="7">
        <f>SUM(V119:V121)</f>
        <v>0</v>
      </c>
      <c r="W118" s="7">
        <f>SUM(W119:W121)</f>
        <v>0</v>
      </c>
      <c r="X118" s="7">
        <f>SUM(X119:X121)</f>
        <v>0</v>
      </c>
      <c r="Y118" s="51"/>
      <c r="Z118" s="7">
        <f>SUM(Z119:Z121)</f>
        <v>0</v>
      </c>
      <c r="AA118" s="7">
        <f>SUM(AA119:AA121)</f>
        <v>0</v>
      </c>
      <c r="AB118" s="7">
        <f>SUM(AB119:AB121)</f>
        <v>0</v>
      </c>
    </row>
    <row r="119" spans="1:28" s="64" customFormat="1" ht="12.75" hidden="1" x14ac:dyDescent="0.2">
      <c r="A119" s="60" t="s">
        <v>31</v>
      </c>
      <c r="B119" s="69"/>
      <c r="C119" s="8">
        <f>Jan!N119</f>
        <v>0</v>
      </c>
      <c r="D119" s="8">
        <f>W119+AA119</f>
        <v>0</v>
      </c>
      <c r="E119" s="8"/>
      <c r="F119" s="8">
        <f>D119+E119</f>
        <v>0</v>
      </c>
      <c r="G119" s="167"/>
      <c r="H119" s="167">
        <f>F119-G119</f>
        <v>0</v>
      </c>
      <c r="I119" s="187" t="e">
        <f>G119/F119</f>
        <v>#DIV/0!</v>
      </c>
      <c r="J119" s="188"/>
      <c r="K119" s="189"/>
      <c r="L119" s="66" t="e">
        <f t="shared" si="129"/>
        <v>#DIV/0!</v>
      </c>
      <c r="M119" s="8">
        <f>K119+G119+J119</f>
        <v>0</v>
      </c>
      <c r="N119" s="8">
        <f>H119-K119-J119</f>
        <v>0</v>
      </c>
      <c r="O119" s="63" t="e">
        <f>M119/F119</f>
        <v>#DIV/0!</v>
      </c>
      <c r="Q119" s="8"/>
      <c r="R119" s="8">
        <f>+X119+AB119</f>
        <v>0</v>
      </c>
      <c r="S119" s="65">
        <f>+N119+C119+Q119+R119</f>
        <v>0</v>
      </c>
      <c r="T119" s="66" t="e">
        <f t="shared" ref="T119:T121" si="130">+M119/(Q119+F119+R119+C119)</f>
        <v>#DIV/0!</v>
      </c>
      <c r="V119" s="8"/>
      <c r="W119" s="8"/>
      <c r="X119" s="8"/>
      <c r="Y119" s="67"/>
      <c r="Z119" s="8"/>
      <c r="AA119" s="8"/>
      <c r="AB119" s="8"/>
    </row>
    <row r="120" spans="1:28" s="64" customFormat="1" ht="12.75" x14ac:dyDescent="0.2">
      <c r="A120" s="60" t="s">
        <v>32</v>
      </c>
      <c r="B120" s="69"/>
      <c r="C120" s="8">
        <f>Jan!N120</f>
        <v>205194.58000000007</v>
      </c>
      <c r="D120" s="8">
        <f t="shared" ref="D120:D121" si="131">W120+AA120</f>
        <v>0</v>
      </c>
      <c r="E120" s="8"/>
      <c r="F120" s="8">
        <f t="shared" ref="F120:F121" si="132">D120+E120</f>
        <v>0</v>
      </c>
      <c r="G120" s="167"/>
      <c r="H120" s="167">
        <f>F120-G120</f>
        <v>0</v>
      </c>
      <c r="I120" s="187" t="e">
        <f>G120/F120</f>
        <v>#DIV/0!</v>
      </c>
      <c r="J120" s="188"/>
      <c r="K120" s="189"/>
      <c r="L120" s="66" t="e">
        <f t="shared" si="129"/>
        <v>#DIV/0!</v>
      </c>
      <c r="M120" s="8">
        <f t="shared" ref="M120:M121" si="133">K120+G120+J120</f>
        <v>0</v>
      </c>
      <c r="N120" s="8">
        <f t="shared" ref="N120:N121" si="134">H120-K120-J120</f>
        <v>0</v>
      </c>
      <c r="O120" s="63" t="e">
        <f>M120/F120</f>
        <v>#DIV/0!</v>
      </c>
      <c r="Q120" s="8"/>
      <c r="R120" s="8">
        <f t="shared" ref="R120:R121" si="135">+X120+AB120</f>
        <v>0</v>
      </c>
      <c r="S120" s="65">
        <f t="shared" ref="S120:S121" si="136">+N120+C120+Q120+R120</f>
        <v>205194.58000000007</v>
      </c>
      <c r="T120" s="66">
        <f t="shared" si="130"/>
        <v>0</v>
      </c>
      <c r="V120" s="8"/>
      <c r="W120" s="8"/>
      <c r="X120" s="8"/>
      <c r="Y120" s="67"/>
      <c r="Z120" s="8"/>
      <c r="AA120" s="8"/>
      <c r="AB120" s="8"/>
    </row>
    <row r="121" spans="1:28" s="64" customFormat="1" ht="12.75" hidden="1" x14ac:dyDescent="0.2">
      <c r="A121" s="60" t="s">
        <v>33</v>
      </c>
      <c r="B121" s="69"/>
      <c r="C121" s="8">
        <f>Jan!N121</f>
        <v>0</v>
      </c>
      <c r="D121" s="8">
        <f t="shared" si="131"/>
        <v>0</v>
      </c>
      <c r="E121" s="8"/>
      <c r="F121" s="8">
        <f t="shared" si="132"/>
        <v>0</v>
      </c>
      <c r="G121" s="167"/>
      <c r="H121" s="167">
        <f>F121-G121</f>
        <v>0</v>
      </c>
      <c r="I121" s="187" t="e">
        <f>G121/F121</f>
        <v>#DIV/0!</v>
      </c>
      <c r="J121" s="188"/>
      <c r="K121" s="189"/>
      <c r="L121" s="66" t="e">
        <f t="shared" si="129"/>
        <v>#DIV/0!</v>
      </c>
      <c r="M121" s="8">
        <f t="shared" si="133"/>
        <v>0</v>
      </c>
      <c r="N121" s="8">
        <f t="shared" si="134"/>
        <v>0</v>
      </c>
      <c r="O121" s="63" t="e">
        <f>M121/F121</f>
        <v>#DIV/0!</v>
      </c>
      <c r="Q121" s="8"/>
      <c r="R121" s="8">
        <f t="shared" si="135"/>
        <v>0</v>
      </c>
      <c r="S121" s="65">
        <f t="shared" si="136"/>
        <v>0</v>
      </c>
      <c r="T121" s="66" t="e">
        <f t="shared" si="130"/>
        <v>#DIV/0!</v>
      </c>
      <c r="V121" s="8"/>
      <c r="W121" s="8"/>
      <c r="X121" s="8"/>
      <c r="Y121" s="67"/>
      <c r="Z121" s="8"/>
      <c r="AA121" s="8"/>
      <c r="AB121" s="8"/>
    </row>
    <row r="122" spans="1:28" x14ac:dyDescent="0.25">
      <c r="A122" s="68"/>
      <c r="B122" s="69"/>
      <c r="C122" s="6"/>
      <c r="D122" s="6"/>
      <c r="E122" s="6"/>
      <c r="F122" s="6"/>
      <c r="G122" s="165"/>
      <c r="H122" s="165"/>
      <c r="I122" s="183"/>
      <c r="J122" s="184"/>
      <c r="K122" s="185"/>
      <c r="L122" s="50"/>
      <c r="M122" s="6"/>
      <c r="N122" s="6"/>
      <c r="O122" s="52"/>
      <c r="Q122" s="6"/>
      <c r="R122" s="6"/>
      <c r="S122" s="51"/>
      <c r="T122" s="54"/>
      <c r="V122" s="6"/>
      <c r="W122" s="6"/>
      <c r="X122" s="6"/>
      <c r="Y122" s="51"/>
      <c r="Z122" s="6"/>
      <c r="AA122" s="6"/>
      <c r="AB122" s="6"/>
    </row>
    <row r="123" spans="1:28" ht="30" x14ac:dyDescent="0.25">
      <c r="A123" s="55" t="s">
        <v>74</v>
      </c>
      <c r="B123" s="49" t="s">
        <v>75</v>
      </c>
      <c r="C123" s="7">
        <f>SUM(C124:C126)</f>
        <v>0</v>
      </c>
      <c r="D123" s="7">
        <f>SUM(D124:D126)</f>
        <v>0</v>
      </c>
      <c r="E123" s="7">
        <f>SUM(E124:E126)</f>
        <v>0</v>
      </c>
      <c r="F123" s="56">
        <f>D123+E123</f>
        <v>0</v>
      </c>
      <c r="G123" s="166">
        <f>SUM(G124:G126)</f>
        <v>0</v>
      </c>
      <c r="H123" s="166">
        <f>F123-G123</f>
        <v>0</v>
      </c>
      <c r="I123" s="186" t="e">
        <f>G123/F123</f>
        <v>#DIV/0!</v>
      </c>
      <c r="J123" s="166">
        <f>SUM(J124:J126)</f>
        <v>0</v>
      </c>
      <c r="K123" s="166">
        <f>SUM(K124:K126)</f>
        <v>0</v>
      </c>
      <c r="L123" s="57" t="e">
        <f t="shared" ref="L123:L126" si="137">(K123+J123)/F123</f>
        <v>#DIV/0!</v>
      </c>
      <c r="M123" s="56">
        <f>K123+G123+J123</f>
        <v>0</v>
      </c>
      <c r="N123" s="56">
        <f>H123-K123-J123</f>
        <v>0</v>
      </c>
      <c r="O123" s="57" t="e">
        <f>M123/F123</f>
        <v>#DIV/0!</v>
      </c>
      <c r="P123" s="58"/>
      <c r="Q123" s="56">
        <f>SUM(Q124:Q126)</f>
        <v>0</v>
      </c>
      <c r="R123" s="56">
        <f>SUM(R124:R126)</f>
        <v>0</v>
      </c>
      <c r="S123" s="59">
        <f>+N123+C123+Q123+R123</f>
        <v>0</v>
      </c>
      <c r="T123" s="57" t="e">
        <f>+M123/(Q123+F123+R123+C123)</f>
        <v>#DIV/0!</v>
      </c>
      <c r="V123" s="7">
        <f>SUM(V124:V126)</f>
        <v>0</v>
      </c>
      <c r="W123" s="7">
        <f>SUM(W124:W126)</f>
        <v>0</v>
      </c>
      <c r="X123" s="7">
        <f>SUM(X124:X126)</f>
        <v>0</v>
      </c>
      <c r="Y123" s="51"/>
      <c r="Z123" s="7">
        <f>SUM(Z124:Z126)</f>
        <v>0</v>
      </c>
      <c r="AA123" s="7">
        <f>SUM(AA124:AA126)</f>
        <v>0</v>
      </c>
      <c r="AB123" s="7">
        <f>SUM(AB124:AB126)</f>
        <v>0</v>
      </c>
    </row>
    <row r="124" spans="1:28" s="64" customFormat="1" ht="12.75" hidden="1" x14ac:dyDescent="0.2">
      <c r="A124" s="60" t="s">
        <v>31</v>
      </c>
      <c r="B124" s="69"/>
      <c r="C124" s="8">
        <f>Jan!N124</f>
        <v>0</v>
      </c>
      <c r="D124" s="8">
        <f>W124+AA124</f>
        <v>0</v>
      </c>
      <c r="E124" s="8"/>
      <c r="F124" s="8">
        <f>D124+E124</f>
        <v>0</v>
      </c>
      <c r="G124" s="167"/>
      <c r="H124" s="167">
        <f>F124-G124</f>
        <v>0</v>
      </c>
      <c r="I124" s="187" t="e">
        <f>G124/F124</f>
        <v>#DIV/0!</v>
      </c>
      <c r="J124" s="188"/>
      <c r="K124" s="189"/>
      <c r="L124" s="66" t="e">
        <f t="shared" si="137"/>
        <v>#DIV/0!</v>
      </c>
      <c r="M124" s="8">
        <f>K124+G124+J124</f>
        <v>0</v>
      </c>
      <c r="N124" s="8">
        <f>H124-K124-J124</f>
        <v>0</v>
      </c>
      <c r="O124" s="63" t="e">
        <f>M124/F124</f>
        <v>#DIV/0!</v>
      </c>
      <c r="Q124" s="8"/>
      <c r="R124" s="8">
        <f>+X124+AB124</f>
        <v>0</v>
      </c>
      <c r="S124" s="65">
        <f>+N124+C124+Q124+R124</f>
        <v>0</v>
      </c>
      <c r="T124" s="66" t="e">
        <f t="shared" ref="T124:T126" si="138">+M124/(Q124+F124+R124+C124)</f>
        <v>#DIV/0!</v>
      </c>
      <c r="V124" s="8"/>
      <c r="W124" s="8"/>
      <c r="X124" s="8"/>
      <c r="Y124" s="67"/>
      <c r="Z124" s="8"/>
      <c r="AA124" s="8"/>
      <c r="AB124" s="8"/>
    </row>
    <row r="125" spans="1:28" s="64" customFormat="1" ht="12.75" x14ac:dyDescent="0.2">
      <c r="A125" s="60" t="s">
        <v>32</v>
      </c>
      <c r="B125" s="69"/>
      <c r="C125" s="8">
        <f>Jan!N125</f>
        <v>0</v>
      </c>
      <c r="D125" s="8">
        <f t="shared" ref="D125:D126" si="139">W125+AA125</f>
        <v>0</v>
      </c>
      <c r="E125" s="8"/>
      <c r="F125" s="8">
        <f t="shared" ref="F125:F126" si="140">D125+E125</f>
        <v>0</v>
      </c>
      <c r="G125" s="167"/>
      <c r="H125" s="167">
        <f>F125-G125</f>
        <v>0</v>
      </c>
      <c r="I125" s="187" t="e">
        <f>G125/F125</f>
        <v>#DIV/0!</v>
      </c>
      <c r="J125" s="188"/>
      <c r="K125" s="189"/>
      <c r="L125" s="66" t="e">
        <f t="shared" si="137"/>
        <v>#DIV/0!</v>
      </c>
      <c r="M125" s="8">
        <f t="shared" ref="M125:M126" si="141">K125+G125+J125</f>
        <v>0</v>
      </c>
      <c r="N125" s="8">
        <f t="shared" ref="N125:N126" si="142">H125-K125-J125</f>
        <v>0</v>
      </c>
      <c r="O125" s="63" t="e">
        <f>M125/F125</f>
        <v>#DIV/0!</v>
      </c>
      <c r="Q125" s="8"/>
      <c r="R125" s="8">
        <f t="shared" ref="R125:R126" si="143">+X125+AB125</f>
        <v>0</v>
      </c>
      <c r="S125" s="65">
        <f t="shared" ref="S125:S126" si="144">+N125+C125+Q125+R125</f>
        <v>0</v>
      </c>
      <c r="T125" s="66" t="e">
        <f t="shared" si="138"/>
        <v>#DIV/0!</v>
      </c>
      <c r="V125" s="8"/>
      <c r="W125" s="8"/>
      <c r="X125" s="8"/>
      <c r="Y125" s="67"/>
      <c r="Z125" s="8"/>
      <c r="AA125" s="8"/>
      <c r="AB125" s="8"/>
    </row>
    <row r="126" spans="1:28" s="64" customFormat="1" ht="12.75" hidden="1" x14ac:dyDescent="0.2">
      <c r="A126" s="60" t="s">
        <v>33</v>
      </c>
      <c r="B126" s="69"/>
      <c r="C126" s="8">
        <f>Jan!N126</f>
        <v>0</v>
      </c>
      <c r="D126" s="8">
        <f t="shared" si="139"/>
        <v>0</v>
      </c>
      <c r="E126" s="8"/>
      <c r="F126" s="8">
        <f t="shared" si="140"/>
        <v>0</v>
      </c>
      <c r="G126" s="167"/>
      <c r="H126" s="167">
        <f>F126-G126</f>
        <v>0</v>
      </c>
      <c r="I126" s="187" t="e">
        <f>G126/F126</f>
        <v>#DIV/0!</v>
      </c>
      <c r="J126" s="188"/>
      <c r="K126" s="189"/>
      <c r="L126" s="66" t="e">
        <f t="shared" si="137"/>
        <v>#DIV/0!</v>
      </c>
      <c r="M126" s="8">
        <f t="shared" si="141"/>
        <v>0</v>
      </c>
      <c r="N126" s="8">
        <f t="shared" si="142"/>
        <v>0</v>
      </c>
      <c r="O126" s="63" t="e">
        <f>M126/F126</f>
        <v>#DIV/0!</v>
      </c>
      <c r="Q126" s="8"/>
      <c r="R126" s="8">
        <f t="shared" si="143"/>
        <v>0</v>
      </c>
      <c r="S126" s="65">
        <f t="shared" si="144"/>
        <v>0</v>
      </c>
      <c r="T126" s="66" t="e">
        <f t="shared" si="138"/>
        <v>#DIV/0!</v>
      </c>
      <c r="V126" s="8"/>
      <c r="W126" s="8"/>
      <c r="X126" s="8"/>
      <c r="Y126" s="67"/>
      <c r="Z126" s="8"/>
      <c r="AA126" s="8"/>
      <c r="AB126" s="8"/>
    </row>
    <row r="127" spans="1:28" x14ac:dyDescent="0.25">
      <c r="A127" s="68"/>
      <c r="B127" s="69"/>
      <c r="C127" s="6"/>
      <c r="D127" s="6"/>
      <c r="E127" s="6"/>
      <c r="F127" s="6"/>
      <c r="G127" s="165"/>
      <c r="H127" s="165"/>
      <c r="I127" s="183"/>
      <c r="J127" s="184"/>
      <c r="K127" s="185"/>
      <c r="L127" s="50"/>
      <c r="M127" s="6"/>
      <c r="N127" s="6"/>
      <c r="O127" s="52"/>
      <c r="Q127" s="6"/>
      <c r="R127" s="6"/>
      <c r="S127" s="51"/>
      <c r="T127" s="54"/>
      <c r="V127" s="6"/>
      <c r="W127" s="6"/>
      <c r="X127" s="6"/>
      <c r="Y127" s="51"/>
      <c r="Z127" s="6"/>
      <c r="AA127" s="6"/>
      <c r="AB127" s="6"/>
    </row>
    <row r="128" spans="1:28" x14ac:dyDescent="0.25">
      <c r="A128" s="48" t="s">
        <v>76</v>
      </c>
      <c r="B128" s="49"/>
      <c r="C128" s="6"/>
      <c r="D128" s="6"/>
      <c r="E128" s="6"/>
      <c r="F128" s="6"/>
      <c r="G128" s="165"/>
      <c r="H128" s="165"/>
      <c r="I128" s="183"/>
      <c r="J128" s="184"/>
      <c r="K128" s="185"/>
      <c r="L128" s="50"/>
      <c r="M128" s="6"/>
      <c r="N128" s="6"/>
      <c r="O128" s="52"/>
      <c r="Q128" s="6"/>
      <c r="R128" s="6"/>
      <c r="S128" s="51"/>
      <c r="T128" s="54"/>
      <c r="V128" s="6"/>
      <c r="W128" s="6"/>
      <c r="X128" s="6"/>
      <c r="Y128" s="51"/>
      <c r="Z128" s="6"/>
      <c r="AA128" s="6"/>
      <c r="AB128" s="6"/>
    </row>
    <row r="129" spans="1:28" hidden="1" x14ac:dyDescent="0.25">
      <c r="A129" s="48"/>
      <c r="B129" s="49"/>
      <c r="C129" s="6"/>
      <c r="D129" s="6"/>
      <c r="E129" s="6"/>
      <c r="F129" s="6"/>
      <c r="G129" s="165"/>
      <c r="H129" s="165"/>
      <c r="I129" s="183"/>
      <c r="J129" s="184"/>
      <c r="K129" s="185"/>
      <c r="L129" s="50"/>
      <c r="M129" s="6"/>
      <c r="N129" s="6"/>
      <c r="O129" s="52"/>
      <c r="Q129" s="6"/>
      <c r="R129" s="6"/>
      <c r="S129" s="51"/>
      <c r="T129" s="54"/>
      <c r="V129" s="6"/>
      <c r="W129" s="6"/>
      <c r="X129" s="6"/>
      <c r="Y129" s="51"/>
      <c r="Z129" s="6"/>
      <c r="AA129" s="6"/>
      <c r="AB129" s="6"/>
    </row>
    <row r="130" spans="1:28" hidden="1" x14ac:dyDescent="0.25">
      <c r="A130" s="48"/>
      <c r="B130" s="49"/>
      <c r="C130" s="6"/>
      <c r="D130" s="6"/>
      <c r="E130" s="6"/>
      <c r="F130" s="6"/>
      <c r="G130" s="165"/>
      <c r="H130" s="165"/>
      <c r="I130" s="183"/>
      <c r="J130" s="184"/>
      <c r="K130" s="185"/>
      <c r="L130" s="50"/>
      <c r="M130" s="6"/>
      <c r="N130" s="6"/>
      <c r="O130" s="52"/>
      <c r="Q130" s="6"/>
      <c r="R130" s="6"/>
      <c r="S130" s="51"/>
      <c r="T130" s="54"/>
      <c r="V130" s="6"/>
      <c r="W130" s="6"/>
      <c r="X130" s="6"/>
      <c r="Y130" s="51"/>
      <c r="Z130" s="6"/>
      <c r="AA130" s="6"/>
      <c r="AB130" s="6"/>
    </row>
    <row r="131" spans="1:28" ht="45" hidden="1" x14ac:dyDescent="0.25">
      <c r="A131" s="55" t="s">
        <v>77</v>
      </c>
      <c r="B131" s="49" t="s">
        <v>78</v>
      </c>
      <c r="C131" s="7">
        <f>SUM(C132:C134)</f>
        <v>0</v>
      </c>
      <c r="D131" s="7">
        <f>SUM(D132:D134)</f>
        <v>0</v>
      </c>
      <c r="E131" s="7">
        <f>SUM(E132:E134)</f>
        <v>0</v>
      </c>
      <c r="F131" s="56">
        <f>D131+E131</f>
        <v>0</v>
      </c>
      <c r="G131" s="166">
        <f>SUM(G132:G134)</f>
        <v>0</v>
      </c>
      <c r="H131" s="166">
        <f>F131-G131</f>
        <v>0</v>
      </c>
      <c r="I131" s="186" t="e">
        <f>G131/F131</f>
        <v>#DIV/0!</v>
      </c>
      <c r="J131" s="166">
        <f>SUM(J132:J134)</f>
        <v>0</v>
      </c>
      <c r="K131" s="166">
        <f>SUM(K132:K134)</f>
        <v>0</v>
      </c>
      <c r="L131" s="57" t="e">
        <f t="shared" ref="L131:L134" si="145">(K131+J131)/F131</f>
        <v>#DIV/0!</v>
      </c>
      <c r="M131" s="56">
        <f>K131+G131+J131</f>
        <v>0</v>
      </c>
      <c r="N131" s="56">
        <f>H131-K131-J131</f>
        <v>0</v>
      </c>
      <c r="O131" s="57" t="e">
        <f>M131/F131</f>
        <v>#DIV/0!</v>
      </c>
      <c r="P131" s="58"/>
      <c r="Q131" s="56">
        <f>SUM(Q132:Q134)</f>
        <v>0</v>
      </c>
      <c r="R131" s="56">
        <f>SUM(R132:R134)</f>
        <v>0</v>
      </c>
      <c r="S131" s="59">
        <f>+N131+C131+Q131+R131</f>
        <v>0</v>
      </c>
      <c r="T131" s="57" t="e">
        <f>+M131/(Q131+F131+R131+C131)</f>
        <v>#DIV/0!</v>
      </c>
      <c r="V131" s="7">
        <f>SUM(V132:V134)</f>
        <v>0</v>
      </c>
      <c r="W131" s="7">
        <f>SUM(W132:W134)</f>
        <v>0</v>
      </c>
      <c r="X131" s="7">
        <f>SUM(X132:X134)</f>
        <v>0</v>
      </c>
      <c r="Y131" s="51"/>
      <c r="Z131" s="7">
        <f>SUM(Z132:Z134)</f>
        <v>0</v>
      </c>
      <c r="AA131" s="7">
        <f>SUM(AA132:AA134)</f>
        <v>0</v>
      </c>
      <c r="AB131" s="7">
        <f>SUM(AB132:AB134)</f>
        <v>0</v>
      </c>
    </row>
    <row r="132" spans="1:28" s="64" customFormat="1" ht="12.75" hidden="1" x14ac:dyDescent="0.2">
      <c r="A132" s="60" t="s">
        <v>31</v>
      </c>
      <c r="B132" s="69"/>
      <c r="C132" s="8">
        <f>Jan!N132</f>
        <v>0</v>
      </c>
      <c r="D132" s="8">
        <f>W132+AA132</f>
        <v>0</v>
      </c>
      <c r="E132" s="8"/>
      <c r="F132" s="8">
        <f>D132+E132</f>
        <v>0</v>
      </c>
      <c r="G132" s="167"/>
      <c r="H132" s="167">
        <f>F132-G132</f>
        <v>0</v>
      </c>
      <c r="I132" s="187" t="e">
        <f>G132/F132</f>
        <v>#DIV/0!</v>
      </c>
      <c r="J132" s="188"/>
      <c r="K132" s="189"/>
      <c r="L132" s="66" t="e">
        <f t="shared" si="145"/>
        <v>#DIV/0!</v>
      </c>
      <c r="M132" s="8">
        <f>K132+G132+J132</f>
        <v>0</v>
      </c>
      <c r="N132" s="8">
        <f>H132-K132-J132</f>
        <v>0</v>
      </c>
      <c r="O132" s="63" t="e">
        <f>M132/F132</f>
        <v>#DIV/0!</v>
      </c>
      <c r="Q132" s="8"/>
      <c r="R132" s="8">
        <f>+X132+AB132</f>
        <v>0</v>
      </c>
      <c r="S132" s="65">
        <f>+N132+C132+Q132+R132</f>
        <v>0</v>
      </c>
      <c r="T132" s="66" t="e">
        <f t="shared" ref="T132:T134" si="146">+M132/(Q132+F132+R132+C132)</f>
        <v>#DIV/0!</v>
      </c>
      <c r="V132" s="8"/>
      <c r="W132" s="8"/>
      <c r="X132" s="8"/>
      <c r="Y132" s="67"/>
      <c r="Z132" s="8"/>
      <c r="AA132" s="8"/>
      <c r="AB132" s="8"/>
    </row>
    <row r="133" spans="1:28" s="64" customFormat="1" ht="12.75" hidden="1" x14ac:dyDescent="0.2">
      <c r="A133" s="60" t="s">
        <v>32</v>
      </c>
      <c r="B133" s="69"/>
      <c r="C133" s="8">
        <f>Jan!N133</f>
        <v>0</v>
      </c>
      <c r="D133" s="8">
        <f t="shared" ref="D133:D134" si="147">W133+AA133</f>
        <v>0</v>
      </c>
      <c r="E133" s="8"/>
      <c r="F133" s="8">
        <f t="shared" ref="F133:F134" si="148">D133+E133</f>
        <v>0</v>
      </c>
      <c r="G133" s="167"/>
      <c r="H133" s="167">
        <f>F133-G133</f>
        <v>0</v>
      </c>
      <c r="I133" s="187" t="e">
        <f>G133/F133</f>
        <v>#DIV/0!</v>
      </c>
      <c r="J133" s="188"/>
      <c r="K133" s="189"/>
      <c r="L133" s="66" t="e">
        <f t="shared" si="145"/>
        <v>#DIV/0!</v>
      </c>
      <c r="M133" s="8">
        <f t="shared" ref="M133:M134" si="149">K133+G133+J133</f>
        <v>0</v>
      </c>
      <c r="N133" s="8">
        <f t="shared" ref="N133:N134" si="150">H133-K133-J133</f>
        <v>0</v>
      </c>
      <c r="O133" s="63" t="e">
        <f>M133/F133</f>
        <v>#DIV/0!</v>
      </c>
      <c r="Q133" s="8"/>
      <c r="R133" s="8">
        <f t="shared" ref="R133:R134" si="151">+X133+AB133</f>
        <v>0</v>
      </c>
      <c r="S133" s="65">
        <f t="shared" ref="S133:S134" si="152">+N133+C133+Q133+R133</f>
        <v>0</v>
      </c>
      <c r="T133" s="66" t="e">
        <f t="shared" si="146"/>
        <v>#DIV/0!</v>
      </c>
      <c r="V133" s="8"/>
      <c r="W133" s="8"/>
      <c r="X133" s="8"/>
      <c r="Y133" s="67"/>
      <c r="Z133" s="8"/>
      <c r="AA133" s="8"/>
      <c r="AB133" s="8"/>
    </row>
    <row r="134" spans="1:28" s="64" customFormat="1" ht="12.75" hidden="1" x14ac:dyDescent="0.2">
      <c r="A134" s="60" t="s">
        <v>33</v>
      </c>
      <c r="B134" s="69"/>
      <c r="C134" s="8">
        <f>Jan!N134</f>
        <v>0</v>
      </c>
      <c r="D134" s="8">
        <f t="shared" si="147"/>
        <v>0</v>
      </c>
      <c r="E134" s="8"/>
      <c r="F134" s="8">
        <f t="shared" si="148"/>
        <v>0</v>
      </c>
      <c r="G134" s="167"/>
      <c r="H134" s="167">
        <f>F134-G134</f>
        <v>0</v>
      </c>
      <c r="I134" s="187" t="e">
        <f>G134/F134</f>
        <v>#DIV/0!</v>
      </c>
      <c r="J134" s="188"/>
      <c r="K134" s="189"/>
      <c r="L134" s="66" t="e">
        <f t="shared" si="145"/>
        <v>#DIV/0!</v>
      </c>
      <c r="M134" s="8">
        <f t="shared" si="149"/>
        <v>0</v>
      </c>
      <c r="N134" s="8">
        <f t="shared" si="150"/>
        <v>0</v>
      </c>
      <c r="O134" s="63" t="e">
        <f>M134/F134</f>
        <v>#DIV/0!</v>
      </c>
      <c r="Q134" s="8"/>
      <c r="R134" s="8">
        <f t="shared" si="151"/>
        <v>0</v>
      </c>
      <c r="S134" s="65">
        <f t="shared" si="152"/>
        <v>0</v>
      </c>
      <c r="T134" s="66" t="e">
        <f t="shared" si="146"/>
        <v>#DIV/0!</v>
      </c>
      <c r="V134" s="8"/>
      <c r="W134" s="8"/>
      <c r="X134" s="8"/>
      <c r="Y134" s="67"/>
      <c r="Z134" s="8"/>
      <c r="AA134" s="8"/>
      <c r="AB134" s="8"/>
    </row>
    <row r="135" spans="1:28" hidden="1" x14ac:dyDescent="0.25">
      <c r="A135" s="68"/>
      <c r="B135" s="69"/>
      <c r="C135" s="6"/>
      <c r="D135" s="6"/>
      <c r="E135" s="6"/>
      <c r="F135" s="6"/>
      <c r="G135" s="165"/>
      <c r="H135" s="165"/>
      <c r="I135" s="183"/>
      <c r="J135" s="184"/>
      <c r="K135" s="185"/>
      <c r="L135" s="50"/>
      <c r="M135" s="6"/>
      <c r="N135" s="6"/>
      <c r="O135" s="52"/>
      <c r="Q135" s="6"/>
      <c r="R135" s="6"/>
      <c r="S135" s="51"/>
      <c r="T135" s="54"/>
      <c r="V135" s="6"/>
      <c r="W135" s="6"/>
      <c r="X135" s="6"/>
      <c r="Y135" s="51"/>
      <c r="Z135" s="6"/>
      <c r="AA135" s="6"/>
      <c r="AB135" s="6"/>
    </row>
    <row r="136" spans="1:28" hidden="1" x14ac:dyDescent="0.25">
      <c r="A136" s="48"/>
      <c r="B136" s="49"/>
      <c r="C136" s="6"/>
      <c r="D136" s="6"/>
      <c r="E136" s="6"/>
      <c r="F136" s="6"/>
      <c r="G136" s="165"/>
      <c r="H136" s="165"/>
      <c r="I136" s="183"/>
      <c r="J136" s="184"/>
      <c r="K136" s="185"/>
      <c r="L136" s="50"/>
      <c r="M136" s="6"/>
      <c r="N136" s="6"/>
      <c r="O136" s="52"/>
      <c r="Q136" s="6"/>
      <c r="R136" s="6"/>
      <c r="S136" s="51"/>
      <c r="T136" s="54"/>
      <c r="V136" s="6"/>
      <c r="W136" s="6"/>
      <c r="X136" s="6"/>
      <c r="Y136" s="51"/>
      <c r="Z136" s="6"/>
      <c r="AA136" s="6"/>
      <c r="AB136" s="6"/>
    </row>
    <row r="137" spans="1:28" ht="60" hidden="1" x14ac:dyDescent="0.25">
      <c r="A137" s="55" t="s">
        <v>79</v>
      </c>
      <c r="B137" s="49" t="s">
        <v>80</v>
      </c>
      <c r="C137" s="7">
        <f>SUM(C138:C140)</f>
        <v>0</v>
      </c>
      <c r="D137" s="7">
        <f>SUM(D138:D140)</f>
        <v>0</v>
      </c>
      <c r="E137" s="7">
        <f>SUM(E138:E140)</f>
        <v>0</v>
      </c>
      <c r="F137" s="56">
        <f>D137+E137</f>
        <v>0</v>
      </c>
      <c r="G137" s="166">
        <f>SUM(G138:G140)</f>
        <v>0</v>
      </c>
      <c r="H137" s="166">
        <f>F137-G137</f>
        <v>0</v>
      </c>
      <c r="I137" s="186" t="e">
        <f>G137/F137</f>
        <v>#DIV/0!</v>
      </c>
      <c r="J137" s="166">
        <f>SUM(J138:J140)</f>
        <v>0</v>
      </c>
      <c r="K137" s="166">
        <f>SUM(K138:K140)</f>
        <v>0</v>
      </c>
      <c r="L137" s="57" t="e">
        <f t="shared" ref="L137:L140" si="153">(K137+J137)/F137</f>
        <v>#DIV/0!</v>
      </c>
      <c r="M137" s="56">
        <f>K137+G137+J137</f>
        <v>0</v>
      </c>
      <c r="N137" s="56">
        <f>H137-K137-J137</f>
        <v>0</v>
      </c>
      <c r="O137" s="57" t="e">
        <f>M137/F137</f>
        <v>#DIV/0!</v>
      </c>
      <c r="P137" s="58"/>
      <c r="Q137" s="56">
        <f>SUM(Q138:Q140)</f>
        <v>0</v>
      </c>
      <c r="R137" s="56">
        <f>SUM(R138:R140)</f>
        <v>0</v>
      </c>
      <c r="S137" s="59">
        <f>+N137+C137+Q137+R137</f>
        <v>0</v>
      </c>
      <c r="T137" s="57" t="e">
        <f>+M137/(Q137+F137+R137+C137)</f>
        <v>#DIV/0!</v>
      </c>
      <c r="V137" s="7">
        <f>SUM(V138:V140)</f>
        <v>0</v>
      </c>
      <c r="W137" s="7">
        <f>SUM(W138:W140)</f>
        <v>0</v>
      </c>
      <c r="X137" s="7">
        <f>SUM(X138:X140)</f>
        <v>0</v>
      </c>
      <c r="Y137" s="51"/>
      <c r="Z137" s="7">
        <f>SUM(Z138:Z140)</f>
        <v>0</v>
      </c>
      <c r="AA137" s="7">
        <f>SUM(AA138:AA140)</f>
        <v>0</v>
      </c>
      <c r="AB137" s="7">
        <f>SUM(AB138:AB140)</f>
        <v>0</v>
      </c>
    </row>
    <row r="138" spans="1:28" s="64" customFormat="1" ht="12.75" hidden="1" x14ac:dyDescent="0.2">
      <c r="A138" s="60" t="s">
        <v>31</v>
      </c>
      <c r="B138" s="69"/>
      <c r="C138" s="8">
        <f>Jan!N138</f>
        <v>0</v>
      </c>
      <c r="D138" s="8">
        <f>W138+AA138</f>
        <v>0</v>
      </c>
      <c r="E138" s="8"/>
      <c r="F138" s="8">
        <f>D138+E138</f>
        <v>0</v>
      </c>
      <c r="G138" s="167"/>
      <c r="H138" s="167">
        <f>F138-G138</f>
        <v>0</v>
      </c>
      <c r="I138" s="187" t="e">
        <f>G138/F138</f>
        <v>#DIV/0!</v>
      </c>
      <c r="J138" s="188"/>
      <c r="K138" s="189"/>
      <c r="L138" s="66" t="e">
        <f t="shared" si="153"/>
        <v>#DIV/0!</v>
      </c>
      <c r="M138" s="8">
        <f>K138+G138+J138</f>
        <v>0</v>
      </c>
      <c r="N138" s="8">
        <f>H138-K138-J138</f>
        <v>0</v>
      </c>
      <c r="O138" s="63" t="e">
        <f>M138/F138</f>
        <v>#DIV/0!</v>
      </c>
      <c r="Q138" s="8"/>
      <c r="R138" s="8">
        <f>+X138+AB138</f>
        <v>0</v>
      </c>
      <c r="S138" s="65">
        <f>+N138+C138+Q138+R138</f>
        <v>0</v>
      </c>
      <c r="T138" s="66" t="e">
        <f t="shared" ref="T138:T140" si="154">+M138/(Q138+F138+R138+C138)</f>
        <v>#DIV/0!</v>
      </c>
      <c r="V138" s="8"/>
      <c r="W138" s="8"/>
      <c r="X138" s="8"/>
      <c r="Y138" s="67"/>
      <c r="Z138" s="8"/>
      <c r="AA138" s="8"/>
      <c r="AB138" s="8"/>
    </row>
    <row r="139" spans="1:28" s="64" customFormat="1" ht="12.75" hidden="1" x14ac:dyDescent="0.2">
      <c r="A139" s="60" t="s">
        <v>32</v>
      </c>
      <c r="B139" s="69"/>
      <c r="C139" s="8">
        <f>Jan!N139</f>
        <v>0</v>
      </c>
      <c r="D139" s="8">
        <f t="shared" ref="D139:D140" si="155">W139+AA139</f>
        <v>0</v>
      </c>
      <c r="E139" s="8"/>
      <c r="F139" s="8">
        <f t="shared" ref="F139:F140" si="156">D139+E139</f>
        <v>0</v>
      </c>
      <c r="G139" s="167"/>
      <c r="H139" s="167">
        <f>F139-G139</f>
        <v>0</v>
      </c>
      <c r="I139" s="187" t="e">
        <f>G139/F139</f>
        <v>#DIV/0!</v>
      </c>
      <c r="J139" s="188"/>
      <c r="K139" s="189"/>
      <c r="L139" s="66" t="e">
        <f t="shared" si="153"/>
        <v>#DIV/0!</v>
      </c>
      <c r="M139" s="8">
        <f t="shared" ref="M139:M140" si="157">K139+G139+J139</f>
        <v>0</v>
      </c>
      <c r="N139" s="8">
        <f t="shared" ref="N139:N140" si="158">H139-K139-J139</f>
        <v>0</v>
      </c>
      <c r="O139" s="63" t="e">
        <f>M139/F139</f>
        <v>#DIV/0!</v>
      </c>
      <c r="Q139" s="8"/>
      <c r="R139" s="8">
        <f t="shared" ref="R139:R140" si="159">+X139+AB139</f>
        <v>0</v>
      </c>
      <c r="S139" s="65">
        <f t="shared" ref="S139:S140" si="160">+N139+C139+Q139+R139</f>
        <v>0</v>
      </c>
      <c r="T139" s="66" t="e">
        <f t="shared" si="154"/>
        <v>#DIV/0!</v>
      </c>
      <c r="V139" s="8"/>
      <c r="W139" s="8"/>
      <c r="X139" s="8"/>
      <c r="Y139" s="67"/>
      <c r="Z139" s="8"/>
      <c r="AA139" s="8"/>
      <c r="AB139" s="8"/>
    </row>
    <row r="140" spans="1:28" s="64" customFormat="1" ht="12.75" hidden="1" x14ac:dyDescent="0.2">
      <c r="A140" s="60" t="s">
        <v>33</v>
      </c>
      <c r="B140" s="69"/>
      <c r="C140" s="8">
        <f>Jan!N140</f>
        <v>0</v>
      </c>
      <c r="D140" s="8">
        <f t="shared" si="155"/>
        <v>0</v>
      </c>
      <c r="E140" s="8"/>
      <c r="F140" s="8">
        <f t="shared" si="156"/>
        <v>0</v>
      </c>
      <c r="G140" s="167"/>
      <c r="H140" s="167">
        <f>F140-G140</f>
        <v>0</v>
      </c>
      <c r="I140" s="187" t="e">
        <f>G140/F140</f>
        <v>#DIV/0!</v>
      </c>
      <c r="J140" s="188"/>
      <c r="K140" s="189"/>
      <c r="L140" s="66" t="e">
        <f t="shared" si="153"/>
        <v>#DIV/0!</v>
      </c>
      <c r="M140" s="8">
        <f t="shared" si="157"/>
        <v>0</v>
      </c>
      <c r="N140" s="8">
        <f t="shared" si="158"/>
        <v>0</v>
      </c>
      <c r="O140" s="63" t="e">
        <f>M140/F140</f>
        <v>#DIV/0!</v>
      </c>
      <c r="Q140" s="8"/>
      <c r="R140" s="8">
        <f t="shared" si="159"/>
        <v>0</v>
      </c>
      <c r="S140" s="65">
        <f t="shared" si="160"/>
        <v>0</v>
      </c>
      <c r="T140" s="66" t="e">
        <f t="shared" si="154"/>
        <v>#DIV/0!</v>
      </c>
      <c r="V140" s="8"/>
      <c r="W140" s="8"/>
      <c r="X140" s="8"/>
      <c r="Y140" s="67"/>
      <c r="Z140" s="8"/>
      <c r="AA140" s="8"/>
      <c r="AB140" s="8"/>
    </row>
    <row r="141" spans="1:28" ht="9" customHeight="1" x14ac:dyDescent="0.25">
      <c r="A141" s="68"/>
      <c r="B141" s="69"/>
      <c r="C141" s="6"/>
      <c r="D141" s="6"/>
      <c r="E141" s="6"/>
      <c r="F141" s="6"/>
      <c r="G141" s="165"/>
      <c r="H141" s="165"/>
      <c r="I141" s="183"/>
      <c r="J141" s="184"/>
      <c r="K141" s="185"/>
      <c r="L141" s="50"/>
      <c r="M141" s="6"/>
      <c r="N141" s="6"/>
      <c r="O141" s="52"/>
      <c r="Q141" s="6"/>
      <c r="R141" s="6"/>
      <c r="S141" s="51"/>
      <c r="T141" s="54"/>
      <c r="V141" s="6"/>
      <c r="W141" s="6"/>
      <c r="X141" s="6"/>
      <c r="Y141" s="51"/>
      <c r="Z141" s="6"/>
      <c r="AA141" s="6"/>
      <c r="AB141" s="6"/>
    </row>
    <row r="142" spans="1:28" x14ac:dyDescent="0.25">
      <c r="A142" s="55" t="s">
        <v>81</v>
      </c>
      <c r="B142" s="49" t="s">
        <v>82</v>
      </c>
      <c r="C142" s="7">
        <f>SUM(C143:C145)</f>
        <v>0</v>
      </c>
      <c r="D142" s="7">
        <f>SUM(D143:D145)</f>
        <v>0</v>
      </c>
      <c r="E142" s="7">
        <f>SUM(E143:E145)</f>
        <v>0</v>
      </c>
      <c r="F142" s="56">
        <f>D142+E142</f>
        <v>0</v>
      </c>
      <c r="G142" s="166">
        <f>SUM(G143:G145)</f>
        <v>0</v>
      </c>
      <c r="H142" s="166">
        <f>F142-G142</f>
        <v>0</v>
      </c>
      <c r="I142" s="186" t="e">
        <f>G142/F142</f>
        <v>#DIV/0!</v>
      </c>
      <c r="J142" s="166">
        <f>SUM(J143:J145)</f>
        <v>0</v>
      </c>
      <c r="K142" s="166">
        <f>SUM(K143:K145)</f>
        <v>0</v>
      </c>
      <c r="L142" s="57" t="e">
        <f t="shared" ref="L142:L145" si="161">(K142+J142)/F142</f>
        <v>#DIV/0!</v>
      </c>
      <c r="M142" s="56">
        <f>K142+G142+J142</f>
        <v>0</v>
      </c>
      <c r="N142" s="56">
        <f>H142-K142-J142</f>
        <v>0</v>
      </c>
      <c r="O142" s="57" t="e">
        <f>M142/F142</f>
        <v>#DIV/0!</v>
      </c>
      <c r="P142" s="58"/>
      <c r="Q142" s="56">
        <f>SUM(Q143:Q145)</f>
        <v>0</v>
      </c>
      <c r="R142" s="56">
        <f>SUM(R143:R145)</f>
        <v>0</v>
      </c>
      <c r="S142" s="59">
        <f>+N142+C142+Q142+R142</f>
        <v>0</v>
      </c>
      <c r="T142" s="57" t="e">
        <f>+M142/(Q142+F142+R142+C142)</f>
        <v>#DIV/0!</v>
      </c>
      <c r="V142" s="7">
        <f>SUM(V143:V145)</f>
        <v>0</v>
      </c>
      <c r="W142" s="7">
        <f>SUM(W143:W145)</f>
        <v>0</v>
      </c>
      <c r="X142" s="7">
        <f>SUM(X143:X145)</f>
        <v>0</v>
      </c>
      <c r="Y142" s="51"/>
      <c r="Z142" s="7">
        <f>SUM(Z143:Z145)</f>
        <v>0</v>
      </c>
      <c r="AA142" s="7">
        <f>SUM(AA143:AA145)</f>
        <v>0</v>
      </c>
      <c r="AB142" s="7">
        <f>SUM(AB143:AB145)</f>
        <v>0</v>
      </c>
    </row>
    <row r="143" spans="1:28" s="64" customFormat="1" ht="12.75" hidden="1" x14ac:dyDescent="0.2">
      <c r="A143" s="60" t="s">
        <v>31</v>
      </c>
      <c r="B143" s="69"/>
      <c r="C143" s="8">
        <f>Jan!N143</f>
        <v>0</v>
      </c>
      <c r="D143" s="8">
        <f>W143+AA143</f>
        <v>0</v>
      </c>
      <c r="E143" s="8"/>
      <c r="F143" s="8">
        <f>D143+E143</f>
        <v>0</v>
      </c>
      <c r="G143" s="167"/>
      <c r="H143" s="167">
        <f>F143-G143</f>
        <v>0</v>
      </c>
      <c r="I143" s="187" t="e">
        <f>G143/F143</f>
        <v>#DIV/0!</v>
      </c>
      <c r="J143" s="188"/>
      <c r="K143" s="189"/>
      <c r="L143" s="66" t="e">
        <f t="shared" si="161"/>
        <v>#DIV/0!</v>
      </c>
      <c r="M143" s="8">
        <f>K143+G143+J143</f>
        <v>0</v>
      </c>
      <c r="N143" s="8">
        <f>H143-K143-J143</f>
        <v>0</v>
      </c>
      <c r="O143" s="63" t="e">
        <f>M143/F143</f>
        <v>#DIV/0!</v>
      </c>
      <c r="Q143" s="8"/>
      <c r="R143" s="8">
        <f>+X143+AB143</f>
        <v>0</v>
      </c>
      <c r="S143" s="65">
        <f>+N143+C143+Q143+R143</f>
        <v>0</v>
      </c>
      <c r="T143" s="66" t="e">
        <f t="shared" ref="T143:T145" si="162">+M143/(Q143+F143+R143+C143)</f>
        <v>#DIV/0!</v>
      </c>
      <c r="V143" s="8"/>
      <c r="W143" s="8"/>
      <c r="X143" s="8"/>
      <c r="Y143" s="67"/>
      <c r="Z143" s="8"/>
      <c r="AA143" s="8"/>
      <c r="AB143" s="8"/>
    </row>
    <row r="144" spans="1:28" s="64" customFormat="1" ht="12.75" x14ac:dyDescent="0.2">
      <c r="A144" s="60" t="s">
        <v>32</v>
      </c>
      <c r="B144" s="69"/>
      <c r="C144" s="8">
        <f>Jan!N144</f>
        <v>0</v>
      </c>
      <c r="D144" s="8">
        <f t="shared" ref="D144:D145" si="163">W144+AA144</f>
        <v>0</v>
      </c>
      <c r="E144" s="8"/>
      <c r="F144" s="8">
        <f t="shared" ref="F144:F145" si="164">D144+E144</f>
        <v>0</v>
      </c>
      <c r="G144" s="167"/>
      <c r="H144" s="167">
        <f>F144-G144</f>
        <v>0</v>
      </c>
      <c r="I144" s="187" t="e">
        <f>G144/F144</f>
        <v>#DIV/0!</v>
      </c>
      <c r="J144" s="188"/>
      <c r="K144" s="189"/>
      <c r="L144" s="66" t="e">
        <f t="shared" si="161"/>
        <v>#DIV/0!</v>
      </c>
      <c r="M144" s="8">
        <f t="shared" ref="M144:M145" si="165">K144+G144+J144</f>
        <v>0</v>
      </c>
      <c r="N144" s="8">
        <f t="shared" ref="N144:N145" si="166">H144-K144-J144</f>
        <v>0</v>
      </c>
      <c r="O144" s="63" t="e">
        <f>M144/F144</f>
        <v>#DIV/0!</v>
      </c>
      <c r="Q144" s="8"/>
      <c r="R144" s="8">
        <f t="shared" ref="R144:R145" si="167">+X144+AB144</f>
        <v>0</v>
      </c>
      <c r="S144" s="65">
        <f t="shared" ref="S144:S145" si="168">+N144+C144+Q144+R144</f>
        <v>0</v>
      </c>
      <c r="T144" s="66" t="e">
        <f t="shared" si="162"/>
        <v>#DIV/0!</v>
      </c>
      <c r="V144" s="8"/>
      <c r="W144" s="8"/>
      <c r="X144" s="8"/>
      <c r="Y144" s="67"/>
      <c r="Z144" s="8"/>
      <c r="AA144" s="8"/>
      <c r="AB144" s="8"/>
    </row>
    <row r="145" spans="1:28" s="64" customFormat="1" ht="12.75" hidden="1" x14ac:dyDescent="0.2">
      <c r="A145" s="60" t="s">
        <v>33</v>
      </c>
      <c r="B145" s="69"/>
      <c r="C145" s="8">
        <f>Jan!N145</f>
        <v>0</v>
      </c>
      <c r="D145" s="8">
        <f t="shared" si="163"/>
        <v>0</v>
      </c>
      <c r="E145" s="8"/>
      <c r="F145" s="8">
        <f t="shared" si="164"/>
        <v>0</v>
      </c>
      <c r="G145" s="167"/>
      <c r="H145" s="167">
        <f>F145-G145</f>
        <v>0</v>
      </c>
      <c r="I145" s="187" t="e">
        <f>G145/F145</f>
        <v>#DIV/0!</v>
      </c>
      <c r="J145" s="188"/>
      <c r="K145" s="189"/>
      <c r="L145" s="66" t="e">
        <f t="shared" si="161"/>
        <v>#DIV/0!</v>
      </c>
      <c r="M145" s="8">
        <f t="shared" si="165"/>
        <v>0</v>
      </c>
      <c r="N145" s="8">
        <f t="shared" si="166"/>
        <v>0</v>
      </c>
      <c r="O145" s="63" t="e">
        <f>M145/F145</f>
        <v>#DIV/0!</v>
      </c>
      <c r="Q145" s="8"/>
      <c r="R145" s="8">
        <f t="shared" si="167"/>
        <v>0</v>
      </c>
      <c r="S145" s="65">
        <f t="shared" si="168"/>
        <v>0</v>
      </c>
      <c r="T145" s="66" t="e">
        <f t="shared" si="162"/>
        <v>#DIV/0!</v>
      </c>
      <c r="V145" s="8"/>
      <c r="W145" s="8"/>
      <c r="X145" s="8"/>
      <c r="Y145" s="67"/>
      <c r="Z145" s="8"/>
      <c r="AA145" s="8"/>
      <c r="AB145" s="8"/>
    </row>
    <row r="146" spans="1:28" x14ac:dyDescent="0.25">
      <c r="A146" s="68"/>
      <c r="B146" s="69"/>
      <c r="C146" s="6"/>
      <c r="D146" s="6"/>
      <c r="E146" s="6"/>
      <c r="F146" s="6"/>
      <c r="G146" s="165"/>
      <c r="H146" s="165"/>
      <c r="I146" s="183"/>
      <c r="J146" s="184"/>
      <c r="K146" s="185"/>
      <c r="L146" s="50"/>
      <c r="M146" s="6"/>
      <c r="N146" s="6"/>
      <c r="O146" s="52"/>
      <c r="Q146" s="6"/>
      <c r="R146" s="6"/>
      <c r="S146" s="51"/>
      <c r="T146" s="54"/>
      <c r="V146" s="6"/>
      <c r="W146" s="6"/>
      <c r="X146" s="6"/>
      <c r="Y146" s="51"/>
      <c r="Z146" s="6"/>
      <c r="AA146" s="6"/>
      <c r="AB146" s="6"/>
    </row>
    <row r="147" spans="1:28" ht="45" x14ac:dyDescent="0.25">
      <c r="A147" s="75" t="s">
        <v>83</v>
      </c>
      <c r="B147" s="49"/>
      <c r="C147" s="6"/>
      <c r="D147" s="6"/>
      <c r="E147" s="6"/>
      <c r="F147" s="6"/>
      <c r="G147" s="165"/>
      <c r="H147" s="165"/>
      <c r="I147" s="183"/>
      <c r="J147" s="184"/>
      <c r="K147" s="185"/>
      <c r="L147" s="50"/>
      <c r="M147" s="6"/>
      <c r="N147" s="6"/>
      <c r="O147" s="52"/>
      <c r="Q147" s="6"/>
      <c r="R147" s="6"/>
      <c r="S147" s="51"/>
      <c r="T147" s="54"/>
      <c r="V147" s="6"/>
      <c r="W147" s="6"/>
      <c r="X147" s="6"/>
      <c r="Y147" s="51"/>
      <c r="Z147" s="6"/>
      <c r="AA147" s="6"/>
      <c r="AB147" s="6"/>
    </row>
    <row r="148" spans="1:28" ht="9" customHeight="1" x14ac:dyDescent="0.25">
      <c r="A148" s="48"/>
      <c r="B148" s="49"/>
      <c r="C148" s="6"/>
      <c r="D148" s="6"/>
      <c r="E148" s="6"/>
      <c r="F148" s="6"/>
      <c r="G148" s="165"/>
      <c r="H148" s="165"/>
      <c r="I148" s="183"/>
      <c r="J148" s="184"/>
      <c r="K148" s="185"/>
      <c r="L148" s="50"/>
      <c r="M148" s="6"/>
      <c r="N148" s="6"/>
      <c r="O148" s="52"/>
      <c r="Q148" s="6"/>
      <c r="R148" s="6"/>
      <c r="S148" s="51"/>
      <c r="T148" s="54"/>
      <c r="V148" s="6"/>
      <c r="W148" s="6"/>
      <c r="X148" s="6"/>
      <c r="Y148" s="51"/>
      <c r="Z148" s="6"/>
      <c r="AA148" s="6"/>
      <c r="AB148" s="6"/>
    </row>
    <row r="149" spans="1:28" ht="30" x14ac:dyDescent="0.25">
      <c r="A149" s="55" t="s">
        <v>84</v>
      </c>
      <c r="B149" s="49" t="s">
        <v>85</v>
      </c>
      <c r="C149" s="7">
        <f>SUM(C150:C152)</f>
        <v>4386.75</v>
      </c>
      <c r="D149" s="7">
        <f>SUM(D150:D152)</f>
        <v>0</v>
      </c>
      <c r="E149" s="7">
        <f>SUM(E150:E152)</f>
        <v>0</v>
      </c>
      <c r="F149" s="56">
        <f>D149+E149</f>
        <v>0</v>
      </c>
      <c r="G149" s="166">
        <f>SUM(G150:G152)</f>
        <v>0</v>
      </c>
      <c r="H149" s="166">
        <f>F149-G149</f>
        <v>0</v>
      </c>
      <c r="I149" s="186" t="e">
        <f>G149/F149</f>
        <v>#DIV/0!</v>
      </c>
      <c r="J149" s="166">
        <f>SUM(J150:J152)</f>
        <v>0</v>
      </c>
      <c r="K149" s="166">
        <f>SUM(K150:K152)</f>
        <v>0</v>
      </c>
      <c r="L149" s="57" t="e">
        <f t="shared" ref="L149:L152" si="169">(K149+J149)/F149</f>
        <v>#DIV/0!</v>
      </c>
      <c r="M149" s="56">
        <f>K149+G149+J149</f>
        <v>0</v>
      </c>
      <c r="N149" s="56">
        <f>H149-K149-J149</f>
        <v>0</v>
      </c>
      <c r="O149" s="57" t="e">
        <f>M149/F149</f>
        <v>#DIV/0!</v>
      </c>
      <c r="P149" s="58"/>
      <c r="Q149" s="56">
        <f>SUM(Q150:Q152)</f>
        <v>0</v>
      </c>
      <c r="R149" s="56">
        <f>SUM(R150:R152)</f>
        <v>0</v>
      </c>
      <c r="S149" s="59">
        <f>+N149+C149+Q149+R149</f>
        <v>4386.75</v>
      </c>
      <c r="T149" s="57">
        <f>+M149/(Q149+F149+R149+C149)</f>
        <v>0</v>
      </c>
      <c r="V149" s="7">
        <f>SUM(V150:V152)</f>
        <v>0</v>
      </c>
      <c r="W149" s="7">
        <f>SUM(W150:W152)</f>
        <v>0</v>
      </c>
      <c r="X149" s="7">
        <f>SUM(X150:X152)</f>
        <v>0</v>
      </c>
      <c r="Y149" s="51"/>
      <c r="Z149" s="7">
        <f>SUM(Z150:Z152)</f>
        <v>0</v>
      </c>
      <c r="AA149" s="7">
        <f>SUM(AA150:AA152)</f>
        <v>0</v>
      </c>
      <c r="AB149" s="7">
        <f>SUM(AB150:AB152)</f>
        <v>0</v>
      </c>
    </row>
    <row r="150" spans="1:28" s="64" customFormat="1" ht="12.75" hidden="1" x14ac:dyDescent="0.2">
      <c r="A150" s="60" t="s">
        <v>31</v>
      </c>
      <c r="B150" s="69"/>
      <c r="C150" s="8">
        <f>Jan!N150</f>
        <v>0</v>
      </c>
      <c r="D150" s="8">
        <f>W150+AA150</f>
        <v>0</v>
      </c>
      <c r="E150" s="8"/>
      <c r="F150" s="8">
        <f>D150+E150</f>
        <v>0</v>
      </c>
      <c r="G150" s="167"/>
      <c r="H150" s="167">
        <f>F150-G150</f>
        <v>0</v>
      </c>
      <c r="I150" s="187" t="e">
        <f>G150/F150</f>
        <v>#DIV/0!</v>
      </c>
      <c r="J150" s="188"/>
      <c r="K150" s="189"/>
      <c r="L150" s="66" t="e">
        <f t="shared" si="169"/>
        <v>#DIV/0!</v>
      </c>
      <c r="M150" s="8">
        <f>K150+G150+J150</f>
        <v>0</v>
      </c>
      <c r="N150" s="8">
        <f>H150-K150-J150</f>
        <v>0</v>
      </c>
      <c r="O150" s="63" t="e">
        <f>M150/F150</f>
        <v>#DIV/0!</v>
      </c>
      <c r="Q150" s="8"/>
      <c r="R150" s="8">
        <f>+X150+AB150</f>
        <v>0</v>
      </c>
      <c r="S150" s="65">
        <f>+N150+C150+Q150+R150</f>
        <v>0</v>
      </c>
      <c r="T150" s="66" t="e">
        <f t="shared" ref="T150:T152" si="170">+M150/(Q150+F150+R150+C150)</f>
        <v>#DIV/0!</v>
      </c>
      <c r="V150" s="8"/>
      <c r="W150" s="8"/>
      <c r="X150" s="8"/>
      <c r="Y150" s="67"/>
      <c r="Z150" s="8"/>
      <c r="AA150" s="8"/>
      <c r="AB150" s="8"/>
    </row>
    <row r="151" spans="1:28" s="64" customFormat="1" ht="12.75" x14ac:dyDescent="0.2">
      <c r="A151" s="60" t="s">
        <v>32</v>
      </c>
      <c r="B151" s="69"/>
      <c r="C151" s="8">
        <f>Jan!N151</f>
        <v>4386.75</v>
      </c>
      <c r="D151" s="8">
        <f t="shared" ref="D151:D152" si="171">W151+AA151</f>
        <v>0</v>
      </c>
      <c r="E151" s="8"/>
      <c r="F151" s="8">
        <f t="shared" ref="F151:F152" si="172">D151+E151</f>
        <v>0</v>
      </c>
      <c r="G151" s="167"/>
      <c r="H151" s="167">
        <f>F151-G151</f>
        <v>0</v>
      </c>
      <c r="I151" s="187" t="e">
        <f>G151/F151</f>
        <v>#DIV/0!</v>
      </c>
      <c r="J151" s="188"/>
      <c r="K151" s="189"/>
      <c r="L151" s="66" t="e">
        <f t="shared" si="169"/>
        <v>#DIV/0!</v>
      </c>
      <c r="M151" s="8">
        <f t="shared" ref="M151:M152" si="173">K151+G151+J151</f>
        <v>0</v>
      </c>
      <c r="N151" s="8">
        <f t="shared" ref="N151:N152" si="174">H151-K151-J151</f>
        <v>0</v>
      </c>
      <c r="O151" s="63" t="e">
        <f>M151/F151</f>
        <v>#DIV/0!</v>
      </c>
      <c r="Q151" s="8"/>
      <c r="R151" s="8">
        <f t="shared" ref="R151:R152" si="175">+X151+AB151</f>
        <v>0</v>
      </c>
      <c r="S151" s="65">
        <f t="shared" ref="S151:S152" si="176">+N151+C151+Q151+R151</f>
        <v>4386.75</v>
      </c>
      <c r="T151" s="66">
        <f t="shared" si="170"/>
        <v>0</v>
      </c>
      <c r="V151" s="8"/>
      <c r="W151" s="8"/>
      <c r="X151" s="8"/>
      <c r="Y151" s="67"/>
      <c r="Z151" s="8"/>
      <c r="AA151" s="8"/>
      <c r="AB151" s="8"/>
    </row>
    <row r="152" spans="1:28" s="64" customFormat="1" ht="12.75" hidden="1" x14ac:dyDescent="0.2">
      <c r="A152" s="60" t="s">
        <v>33</v>
      </c>
      <c r="B152" s="69"/>
      <c r="C152" s="8">
        <f>Jan!N152</f>
        <v>0</v>
      </c>
      <c r="D152" s="8">
        <f t="shared" si="171"/>
        <v>0</v>
      </c>
      <c r="E152" s="8"/>
      <c r="F152" s="8">
        <f t="shared" si="172"/>
        <v>0</v>
      </c>
      <c r="G152" s="167"/>
      <c r="H152" s="167">
        <f>F152-G152</f>
        <v>0</v>
      </c>
      <c r="I152" s="187" t="e">
        <f>G152/F152</f>
        <v>#DIV/0!</v>
      </c>
      <c r="J152" s="188"/>
      <c r="K152" s="189"/>
      <c r="L152" s="66" t="e">
        <f t="shared" si="169"/>
        <v>#DIV/0!</v>
      </c>
      <c r="M152" s="8">
        <f t="shared" si="173"/>
        <v>0</v>
      </c>
      <c r="N152" s="8">
        <f t="shared" si="174"/>
        <v>0</v>
      </c>
      <c r="O152" s="63" t="e">
        <f>M152/F152</f>
        <v>#DIV/0!</v>
      </c>
      <c r="Q152" s="8"/>
      <c r="R152" s="8">
        <f t="shared" si="175"/>
        <v>0</v>
      </c>
      <c r="S152" s="65">
        <f t="shared" si="176"/>
        <v>0</v>
      </c>
      <c r="T152" s="66" t="e">
        <f t="shared" si="170"/>
        <v>#DIV/0!</v>
      </c>
      <c r="V152" s="8"/>
      <c r="W152" s="8"/>
      <c r="X152" s="8"/>
      <c r="Y152" s="67"/>
      <c r="Z152" s="8"/>
      <c r="AA152" s="8"/>
      <c r="AB152" s="8"/>
    </row>
    <row r="153" spans="1:28" hidden="1" x14ac:dyDescent="0.25">
      <c r="A153" s="68"/>
      <c r="B153" s="69"/>
      <c r="C153" s="6"/>
      <c r="D153" s="6"/>
      <c r="E153" s="6"/>
      <c r="F153" s="6"/>
      <c r="G153" s="165"/>
      <c r="H153" s="165"/>
      <c r="I153" s="183"/>
      <c r="J153" s="184"/>
      <c r="K153" s="185"/>
      <c r="L153" s="50"/>
      <c r="M153" s="6"/>
      <c r="N153" s="6"/>
      <c r="O153" s="52"/>
      <c r="Q153" s="6"/>
      <c r="R153" s="6"/>
      <c r="S153" s="51"/>
      <c r="T153" s="54"/>
      <c r="V153" s="6"/>
      <c r="W153" s="6"/>
      <c r="X153" s="6"/>
      <c r="Y153" s="51"/>
      <c r="Z153" s="6"/>
      <c r="AA153" s="6"/>
      <c r="AB153" s="6"/>
    </row>
    <row r="154" spans="1:28" ht="30" hidden="1" x14ac:dyDescent="0.25">
      <c r="A154" s="55" t="s">
        <v>86</v>
      </c>
      <c r="B154" s="49" t="s">
        <v>87</v>
      </c>
      <c r="C154" s="7">
        <f>SUM(C155:C157)</f>
        <v>0</v>
      </c>
      <c r="D154" s="7">
        <f>SUM(D155:D157)</f>
        <v>0</v>
      </c>
      <c r="E154" s="7">
        <f>SUM(E155:E157)</f>
        <v>0</v>
      </c>
      <c r="F154" s="56">
        <f>D154+E154</f>
        <v>0</v>
      </c>
      <c r="G154" s="166">
        <f>SUM(G155:G157)</f>
        <v>0</v>
      </c>
      <c r="H154" s="166">
        <f>F154-G154</f>
        <v>0</v>
      </c>
      <c r="I154" s="186" t="e">
        <f>G154/F154</f>
        <v>#DIV/0!</v>
      </c>
      <c r="J154" s="166">
        <f>SUM(J155:J157)</f>
        <v>0</v>
      </c>
      <c r="K154" s="166">
        <f>SUM(K155:K157)</f>
        <v>0</v>
      </c>
      <c r="L154" s="57" t="e">
        <f t="shared" ref="L154:L157" si="177">(K154+J154)/F154</f>
        <v>#DIV/0!</v>
      </c>
      <c r="M154" s="56">
        <f>K154+G154+J154</f>
        <v>0</v>
      </c>
      <c r="N154" s="56">
        <f>H154-K154-J154</f>
        <v>0</v>
      </c>
      <c r="O154" s="57" t="e">
        <f>M154/F154</f>
        <v>#DIV/0!</v>
      </c>
      <c r="P154" s="58"/>
      <c r="Q154" s="56">
        <f>SUM(Q155:Q157)</f>
        <v>0</v>
      </c>
      <c r="R154" s="56">
        <f>SUM(R155:R157)</f>
        <v>0</v>
      </c>
      <c r="S154" s="59">
        <f>+N154+C154+Q154+R154</f>
        <v>0</v>
      </c>
      <c r="T154" s="57" t="e">
        <f>+M154/(Q154+F154+R154+C154)</f>
        <v>#DIV/0!</v>
      </c>
      <c r="V154" s="7">
        <f>SUM(V155:V157)</f>
        <v>0</v>
      </c>
      <c r="W154" s="7">
        <f>SUM(W155:W157)</f>
        <v>0</v>
      </c>
      <c r="X154" s="7">
        <f>SUM(X155:X157)</f>
        <v>0</v>
      </c>
      <c r="Y154" s="51"/>
      <c r="Z154" s="7">
        <f>SUM(Z155:Z157)</f>
        <v>0</v>
      </c>
      <c r="AA154" s="7">
        <f>SUM(AA155:AA157)</f>
        <v>0</v>
      </c>
      <c r="AB154" s="7">
        <f>SUM(AB155:AB157)</f>
        <v>0</v>
      </c>
    </row>
    <row r="155" spans="1:28" s="64" customFormat="1" ht="12.75" hidden="1" x14ac:dyDescent="0.2">
      <c r="A155" s="60" t="s">
        <v>31</v>
      </c>
      <c r="B155" s="69"/>
      <c r="C155" s="8">
        <f>Jan!N155</f>
        <v>0</v>
      </c>
      <c r="D155" s="8">
        <f>W155+AA155</f>
        <v>0</v>
      </c>
      <c r="E155" s="8"/>
      <c r="F155" s="8">
        <f>D155+E155</f>
        <v>0</v>
      </c>
      <c r="G155" s="167"/>
      <c r="H155" s="167">
        <f>F155-G155</f>
        <v>0</v>
      </c>
      <c r="I155" s="187" t="e">
        <f>G155/F155</f>
        <v>#DIV/0!</v>
      </c>
      <c r="J155" s="188"/>
      <c r="K155" s="189"/>
      <c r="L155" s="66" t="e">
        <f t="shared" si="177"/>
        <v>#DIV/0!</v>
      </c>
      <c r="M155" s="8">
        <f>K155+G155+J155</f>
        <v>0</v>
      </c>
      <c r="N155" s="8">
        <f>H155-K155-J155</f>
        <v>0</v>
      </c>
      <c r="O155" s="63" t="e">
        <f>M155/F155</f>
        <v>#DIV/0!</v>
      </c>
      <c r="Q155" s="8"/>
      <c r="R155" s="8">
        <f>+X155+AB155</f>
        <v>0</v>
      </c>
      <c r="S155" s="65">
        <f>+N155+C155+Q155+R155</f>
        <v>0</v>
      </c>
      <c r="T155" s="66" t="e">
        <f t="shared" ref="T155:T157" si="178">+M155/(Q155+F155+R155+C155)</f>
        <v>#DIV/0!</v>
      </c>
      <c r="V155" s="8"/>
      <c r="W155" s="8"/>
      <c r="X155" s="8"/>
      <c r="Y155" s="67"/>
      <c r="Z155" s="8"/>
      <c r="AA155" s="8"/>
      <c r="AB155" s="8"/>
    </row>
    <row r="156" spans="1:28" s="64" customFormat="1" ht="12.75" hidden="1" x14ac:dyDescent="0.2">
      <c r="A156" s="60" t="s">
        <v>32</v>
      </c>
      <c r="B156" s="69"/>
      <c r="C156" s="8">
        <f>Jan!N156</f>
        <v>0</v>
      </c>
      <c r="D156" s="8">
        <f t="shared" ref="D156:D157" si="179">W156+AA156</f>
        <v>0</v>
      </c>
      <c r="E156" s="8"/>
      <c r="F156" s="8">
        <f t="shared" ref="F156:F157" si="180">D156+E156</f>
        <v>0</v>
      </c>
      <c r="G156" s="167"/>
      <c r="H156" s="167">
        <f>F156-G156</f>
        <v>0</v>
      </c>
      <c r="I156" s="187" t="e">
        <f>G156/F156</f>
        <v>#DIV/0!</v>
      </c>
      <c r="J156" s="188"/>
      <c r="K156" s="189"/>
      <c r="L156" s="66" t="e">
        <f t="shared" si="177"/>
        <v>#DIV/0!</v>
      </c>
      <c r="M156" s="8">
        <f t="shared" ref="M156:M157" si="181">K156+G156+J156</f>
        <v>0</v>
      </c>
      <c r="N156" s="8">
        <f t="shared" ref="N156:N157" si="182">H156-K156-J156</f>
        <v>0</v>
      </c>
      <c r="O156" s="63" t="e">
        <f>M156/F156</f>
        <v>#DIV/0!</v>
      </c>
      <c r="Q156" s="8"/>
      <c r="R156" s="8">
        <f t="shared" ref="R156:R157" si="183">+X156+AB156</f>
        <v>0</v>
      </c>
      <c r="S156" s="65">
        <f t="shared" ref="S156:S157" si="184">+N156+C156+Q156+R156</f>
        <v>0</v>
      </c>
      <c r="T156" s="66" t="e">
        <f t="shared" si="178"/>
        <v>#DIV/0!</v>
      </c>
      <c r="V156" s="8"/>
      <c r="W156" s="8"/>
      <c r="X156" s="8"/>
      <c r="Y156" s="67"/>
      <c r="Z156" s="8"/>
      <c r="AA156" s="8"/>
      <c r="AB156" s="8"/>
    </row>
    <row r="157" spans="1:28" s="64" customFormat="1" ht="12.75" hidden="1" x14ac:dyDescent="0.2">
      <c r="A157" s="60" t="s">
        <v>33</v>
      </c>
      <c r="B157" s="69"/>
      <c r="C157" s="8">
        <f>Jan!N157</f>
        <v>0</v>
      </c>
      <c r="D157" s="8">
        <f t="shared" si="179"/>
        <v>0</v>
      </c>
      <c r="E157" s="8"/>
      <c r="F157" s="8">
        <f t="shared" si="180"/>
        <v>0</v>
      </c>
      <c r="G157" s="167"/>
      <c r="H157" s="167">
        <f>F157-G157</f>
        <v>0</v>
      </c>
      <c r="I157" s="187" t="e">
        <f>G157/F157</f>
        <v>#DIV/0!</v>
      </c>
      <c r="J157" s="188"/>
      <c r="K157" s="189"/>
      <c r="L157" s="66" t="e">
        <f t="shared" si="177"/>
        <v>#DIV/0!</v>
      </c>
      <c r="M157" s="8">
        <f t="shared" si="181"/>
        <v>0</v>
      </c>
      <c r="N157" s="8">
        <f t="shared" si="182"/>
        <v>0</v>
      </c>
      <c r="O157" s="63" t="e">
        <f>M157/F157</f>
        <v>#DIV/0!</v>
      </c>
      <c r="Q157" s="8"/>
      <c r="R157" s="8">
        <f t="shared" si="183"/>
        <v>0</v>
      </c>
      <c r="S157" s="65">
        <f t="shared" si="184"/>
        <v>0</v>
      </c>
      <c r="T157" s="66" t="e">
        <f t="shared" si="178"/>
        <v>#DIV/0!</v>
      </c>
      <c r="V157" s="8"/>
      <c r="W157" s="8"/>
      <c r="X157" s="8"/>
      <c r="Y157" s="67"/>
      <c r="Z157" s="8"/>
      <c r="AA157" s="8"/>
      <c r="AB157" s="8"/>
    </row>
    <row r="158" spans="1:28" x14ac:dyDescent="0.25">
      <c r="A158" s="68"/>
      <c r="B158" s="69"/>
      <c r="C158" s="6"/>
      <c r="D158" s="6"/>
      <c r="E158" s="6"/>
      <c r="F158" s="6"/>
      <c r="G158" s="165"/>
      <c r="H158" s="165"/>
      <c r="I158" s="183"/>
      <c r="J158" s="184"/>
      <c r="K158" s="185"/>
      <c r="L158" s="50"/>
      <c r="M158" s="6"/>
      <c r="N158" s="6"/>
      <c r="O158" s="52"/>
      <c r="Q158" s="6"/>
      <c r="R158" s="6"/>
      <c r="S158" s="51"/>
      <c r="T158" s="54"/>
      <c r="V158" s="6"/>
      <c r="W158" s="6"/>
      <c r="X158" s="6"/>
      <c r="Y158" s="51"/>
      <c r="Z158" s="6"/>
      <c r="AA158" s="6"/>
      <c r="AB158" s="6"/>
    </row>
    <row r="159" spans="1:28" ht="30" x14ac:dyDescent="0.25">
      <c r="A159" s="55" t="s">
        <v>88</v>
      </c>
      <c r="B159" s="49" t="s">
        <v>89</v>
      </c>
      <c r="C159" s="7">
        <f>SUM(C160:C162)</f>
        <v>9409.5800000000017</v>
      </c>
      <c r="D159" s="7">
        <f>SUM(D160:D162)</f>
        <v>0</v>
      </c>
      <c r="E159" s="7">
        <f>SUM(E160:E162)</f>
        <v>0</v>
      </c>
      <c r="F159" s="56">
        <f>D159+E159</f>
        <v>0</v>
      </c>
      <c r="G159" s="166">
        <f>SUM(G160:G162)</f>
        <v>0</v>
      </c>
      <c r="H159" s="166">
        <f>F159-G159</f>
        <v>0</v>
      </c>
      <c r="I159" s="186" t="e">
        <f>G159/F159</f>
        <v>#DIV/0!</v>
      </c>
      <c r="J159" s="166">
        <f>SUM(J160:J162)</f>
        <v>0</v>
      </c>
      <c r="K159" s="166">
        <f>SUM(K160:K162)</f>
        <v>0</v>
      </c>
      <c r="L159" s="57" t="e">
        <f t="shared" ref="L159:L162" si="185">(K159+J159)/F159</f>
        <v>#DIV/0!</v>
      </c>
      <c r="M159" s="56">
        <f>K159+G159+J159</f>
        <v>0</v>
      </c>
      <c r="N159" s="56">
        <f>H159-K159-J159</f>
        <v>0</v>
      </c>
      <c r="O159" s="57" t="e">
        <f>M159/F159</f>
        <v>#DIV/0!</v>
      </c>
      <c r="P159" s="58"/>
      <c r="Q159" s="56">
        <f>SUM(Q160:Q162)</f>
        <v>0</v>
      </c>
      <c r="R159" s="56">
        <f>SUM(R160:R162)</f>
        <v>0</v>
      </c>
      <c r="S159" s="59">
        <f>+N159+C159+Q159+R159</f>
        <v>9409.5800000000017</v>
      </c>
      <c r="T159" s="57">
        <f>+M159/(Q159+F159+R159+C159)</f>
        <v>0</v>
      </c>
      <c r="V159" s="7">
        <f>SUM(V160:V162)</f>
        <v>0</v>
      </c>
      <c r="W159" s="7">
        <f>SUM(W160:W162)</f>
        <v>0</v>
      </c>
      <c r="X159" s="7">
        <f>SUM(X160:X162)</f>
        <v>0</v>
      </c>
      <c r="Y159" s="51"/>
      <c r="Z159" s="7">
        <f>SUM(Z160:Z162)</f>
        <v>0</v>
      </c>
      <c r="AA159" s="7">
        <f>SUM(AA160:AA162)</f>
        <v>0</v>
      </c>
      <c r="AB159" s="7">
        <f>SUM(AB160:AB162)</f>
        <v>0</v>
      </c>
    </row>
    <row r="160" spans="1:28" s="64" customFormat="1" ht="12.75" hidden="1" x14ac:dyDescent="0.2">
      <c r="A160" s="60" t="s">
        <v>31</v>
      </c>
      <c r="B160" s="69"/>
      <c r="C160" s="8">
        <f>Jan!N160</f>
        <v>0</v>
      </c>
      <c r="D160" s="8">
        <f>W160+AA160</f>
        <v>0</v>
      </c>
      <c r="E160" s="8"/>
      <c r="F160" s="8">
        <f>D160+E160</f>
        <v>0</v>
      </c>
      <c r="G160" s="167"/>
      <c r="H160" s="167">
        <f>F160-G160</f>
        <v>0</v>
      </c>
      <c r="I160" s="187" t="e">
        <f>G160/F160</f>
        <v>#DIV/0!</v>
      </c>
      <c r="J160" s="188"/>
      <c r="K160" s="189"/>
      <c r="L160" s="66" t="e">
        <f t="shared" si="185"/>
        <v>#DIV/0!</v>
      </c>
      <c r="M160" s="8">
        <f>K160+G160+J160</f>
        <v>0</v>
      </c>
      <c r="N160" s="8">
        <f>H160-K160-J160</f>
        <v>0</v>
      </c>
      <c r="O160" s="63" t="e">
        <f>M160/F160</f>
        <v>#DIV/0!</v>
      </c>
      <c r="Q160" s="8"/>
      <c r="R160" s="8">
        <f>+X160+AB160</f>
        <v>0</v>
      </c>
      <c r="S160" s="65">
        <f>+N160+C160+Q160+R160</f>
        <v>0</v>
      </c>
      <c r="T160" s="66" t="e">
        <f t="shared" ref="T160:T162" si="186">+M160/(Q160+F160+R160+C160)</f>
        <v>#DIV/0!</v>
      </c>
      <c r="V160" s="8"/>
      <c r="W160" s="8"/>
      <c r="X160" s="8"/>
      <c r="Y160" s="67"/>
      <c r="Z160" s="8"/>
      <c r="AA160" s="8"/>
      <c r="AB160" s="8"/>
    </row>
    <row r="161" spans="1:28" s="64" customFormat="1" ht="12.75" x14ac:dyDescent="0.2">
      <c r="A161" s="60" t="s">
        <v>32</v>
      </c>
      <c r="B161" s="69"/>
      <c r="C161" s="8">
        <f>Jan!N161</f>
        <v>9409.5800000000017</v>
      </c>
      <c r="D161" s="8"/>
      <c r="E161" s="8"/>
      <c r="F161" s="8">
        <f t="shared" ref="F161:F162" si="187">D161+E161</f>
        <v>0</v>
      </c>
      <c r="G161" s="167"/>
      <c r="H161" s="167">
        <f>F161-G161</f>
        <v>0</v>
      </c>
      <c r="I161" s="187" t="e">
        <f>G161/F161</f>
        <v>#DIV/0!</v>
      </c>
      <c r="J161" s="188"/>
      <c r="K161" s="189"/>
      <c r="L161" s="66" t="e">
        <f t="shared" si="185"/>
        <v>#DIV/0!</v>
      </c>
      <c r="M161" s="8">
        <f t="shared" ref="M161:M162" si="188">K161+G161+J161</f>
        <v>0</v>
      </c>
      <c r="N161" s="8">
        <f t="shared" ref="N161:N162" si="189">H161-K161-J161</f>
        <v>0</v>
      </c>
      <c r="O161" s="63" t="e">
        <f>M161/F161</f>
        <v>#DIV/0!</v>
      </c>
      <c r="Q161" s="8"/>
      <c r="R161" s="8">
        <f t="shared" ref="R161:R162" si="190">+X161+AB161</f>
        <v>0</v>
      </c>
      <c r="S161" s="65">
        <f t="shared" ref="S161:S162" si="191">+N161+C161+Q161+R161</f>
        <v>9409.5800000000017</v>
      </c>
      <c r="T161" s="66">
        <f t="shared" si="186"/>
        <v>0</v>
      </c>
      <c r="V161" s="8"/>
      <c r="W161" s="8"/>
      <c r="X161" s="8"/>
      <c r="Y161" s="67"/>
      <c r="Z161" s="8"/>
      <c r="AA161" s="8"/>
      <c r="AB161" s="8"/>
    </row>
    <row r="162" spans="1:28" s="64" customFormat="1" ht="12.75" hidden="1" x14ac:dyDescent="0.2">
      <c r="A162" s="60" t="s">
        <v>33</v>
      </c>
      <c r="B162" s="69"/>
      <c r="C162" s="8">
        <f>Jan!N162</f>
        <v>0</v>
      </c>
      <c r="D162" s="8">
        <f t="shared" ref="D162" si="192">W162+AA162</f>
        <v>0</v>
      </c>
      <c r="E162" s="8"/>
      <c r="F162" s="8">
        <f t="shared" si="187"/>
        <v>0</v>
      </c>
      <c r="G162" s="167"/>
      <c r="H162" s="167">
        <f>F162-G162</f>
        <v>0</v>
      </c>
      <c r="I162" s="187" t="e">
        <f>G162/F162</f>
        <v>#DIV/0!</v>
      </c>
      <c r="J162" s="188"/>
      <c r="K162" s="189"/>
      <c r="L162" s="66" t="e">
        <f t="shared" si="185"/>
        <v>#DIV/0!</v>
      </c>
      <c r="M162" s="8">
        <f t="shared" si="188"/>
        <v>0</v>
      </c>
      <c r="N162" s="8">
        <f t="shared" si="189"/>
        <v>0</v>
      </c>
      <c r="O162" s="63" t="e">
        <f>M162/F162</f>
        <v>#DIV/0!</v>
      </c>
      <c r="Q162" s="8"/>
      <c r="R162" s="8">
        <f t="shared" si="190"/>
        <v>0</v>
      </c>
      <c r="S162" s="65">
        <f t="shared" si="191"/>
        <v>0</v>
      </c>
      <c r="T162" s="66" t="e">
        <f t="shared" si="186"/>
        <v>#DIV/0!</v>
      </c>
      <c r="V162" s="8"/>
      <c r="W162" s="8"/>
      <c r="X162" s="8"/>
      <c r="Y162" s="67"/>
      <c r="Z162" s="8"/>
      <c r="AA162" s="8"/>
      <c r="AB162" s="8"/>
    </row>
    <row r="163" spans="1:28" hidden="1" x14ac:dyDescent="0.25">
      <c r="A163" s="68"/>
      <c r="B163" s="69"/>
      <c r="C163" s="6"/>
      <c r="D163" s="6"/>
      <c r="E163" s="6"/>
      <c r="F163" s="6"/>
      <c r="G163" s="165"/>
      <c r="H163" s="165"/>
      <c r="I163" s="183"/>
      <c r="J163" s="184"/>
      <c r="K163" s="185"/>
      <c r="L163" s="50"/>
      <c r="M163" s="6"/>
      <c r="N163" s="6"/>
      <c r="O163" s="52"/>
      <c r="Q163" s="6"/>
      <c r="R163" s="6"/>
      <c r="S163" s="51"/>
      <c r="T163" s="54"/>
      <c r="V163" s="6"/>
      <c r="W163" s="6"/>
      <c r="X163" s="6"/>
      <c r="Y163" s="51"/>
      <c r="Z163" s="6"/>
      <c r="AA163" s="6"/>
      <c r="AB163" s="6"/>
    </row>
    <row r="164" spans="1:28" ht="30" hidden="1" x14ac:dyDescent="0.25">
      <c r="A164" s="55" t="s">
        <v>90</v>
      </c>
      <c r="B164" s="76" t="s">
        <v>91</v>
      </c>
      <c r="C164" s="7">
        <f>SUM(C165:C167)</f>
        <v>0</v>
      </c>
      <c r="D164" s="7">
        <f>SUM(D165:D167)</f>
        <v>0</v>
      </c>
      <c r="E164" s="7">
        <f>SUM(E165:E167)</f>
        <v>0</v>
      </c>
      <c r="F164" s="56">
        <f>D164+E164</f>
        <v>0</v>
      </c>
      <c r="G164" s="166">
        <f>SUM(G165:G167)</f>
        <v>0</v>
      </c>
      <c r="H164" s="166">
        <f>F164-G164</f>
        <v>0</v>
      </c>
      <c r="I164" s="186" t="e">
        <f>G164/F164</f>
        <v>#DIV/0!</v>
      </c>
      <c r="J164" s="166">
        <f>SUM(J165:J167)</f>
        <v>0</v>
      </c>
      <c r="K164" s="166">
        <f>SUM(K165:K167)</f>
        <v>0</v>
      </c>
      <c r="L164" s="57" t="e">
        <f t="shared" ref="L164:L167" si="193">(K164+J164)/F164</f>
        <v>#DIV/0!</v>
      </c>
      <c r="M164" s="56">
        <f>K164+G164+J164</f>
        <v>0</v>
      </c>
      <c r="N164" s="56">
        <f>H164-K164-J164</f>
        <v>0</v>
      </c>
      <c r="O164" s="57" t="e">
        <f>M164/F164</f>
        <v>#DIV/0!</v>
      </c>
      <c r="P164" s="58"/>
      <c r="Q164" s="56">
        <f>SUM(Q165:Q167)</f>
        <v>0</v>
      </c>
      <c r="R164" s="56">
        <f>SUM(R165:R167)</f>
        <v>0</v>
      </c>
      <c r="S164" s="59">
        <f>+N164+C164+Q164+R164</f>
        <v>0</v>
      </c>
      <c r="T164" s="57" t="e">
        <f>+M164/(Q164+F164+R164+C164)</f>
        <v>#DIV/0!</v>
      </c>
      <c r="V164" s="7">
        <f>SUM(V165:V167)</f>
        <v>0</v>
      </c>
      <c r="W164" s="7">
        <f>SUM(W165:W167)</f>
        <v>0</v>
      </c>
      <c r="X164" s="7">
        <f>SUM(X165:X167)</f>
        <v>0</v>
      </c>
      <c r="Y164" s="51"/>
      <c r="Z164" s="7">
        <f>SUM(Z165:Z167)</f>
        <v>0</v>
      </c>
      <c r="AA164" s="7">
        <f>SUM(AA165:AA167)</f>
        <v>0</v>
      </c>
      <c r="AB164" s="7">
        <f>SUM(AB165:AB167)</f>
        <v>0</v>
      </c>
    </row>
    <row r="165" spans="1:28" s="64" customFormat="1" ht="12.75" hidden="1" x14ac:dyDescent="0.2">
      <c r="A165" s="60" t="s">
        <v>31</v>
      </c>
      <c r="B165" s="69"/>
      <c r="C165" s="8">
        <f>Jan!N165</f>
        <v>0</v>
      </c>
      <c r="D165" s="8">
        <f>W165+AA165</f>
        <v>0</v>
      </c>
      <c r="E165" s="8"/>
      <c r="F165" s="8">
        <f>D165+E165</f>
        <v>0</v>
      </c>
      <c r="G165" s="167"/>
      <c r="H165" s="167">
        <f>F165-G165</f>
        <v>0</v>
      </c>
      <c r="I165" s="187" t="e">
        <f>G165/F165</f>
        <v>#DIV/0!</v>
      </c>
      <c r="J165" s="188"/>
      <c r="K165" s="189"/>
      <c r="L165" s="66" t="e">
        <f t="shared" si="193"/>
        <v>#DIV/0!</v>
      </c>
      <c r="M165" s="8">
        <f>K165+G165+J165</f>
        <v>0</v>
      </c>
      <c r="N165" s="8">
        <f>H165-K165-J165</f>
        <v>0</v>
      </c>
      <c r="O165" s="63" t="e">
        <f>M165/F165</f>
        <v>#DIV/0!</v>
      </c>
      <c r="Q165" s="8"/>
      <c r="R165" s="8">
        <f>+X165+AB165</f>
        <v>0</v>
      </c>
      <c r="S165" s="65">
        <f>+N165+C165+Q165+R165</f>
        <v>0</v>
      </c>
      <c r="T165" s="66" t="e">
        <f t="shared" ref="T165:T167" si="194">+M165/(Q165+F165+R165+C165)</f>
        <v>#DIV/0!</v>
      </c>
      <c r="V165" s="8"/>
      <c r="W165" s="8"/>
      <c r="X165" s="8"/>
      <c r="Y165" s="67"/>
      <c r="Z165" s="8"/>
      <c r="AA165" s="8"/>
      <c r="AB165" s="8"/>
    </row>
    <row r="166" spans="1:28" s="64" customFormat="1" ht="12.75" hidden="1" x14ac:dyDescent="0.2">
      <c r="A166" s="60" t="s">
        <v>32</v>
      </c>
      <c r="B166" s="69"/>
      <c r="C166" s="8">
        <f>Jan!N166</f>
        <v>0</v>
      </c>
      <c r="D166" s="8">
        <f t="shared" ref="D166:D167" si="195">W166+AA166</f>
        <v>0</v>
      </c>
      <c r="E166" s="8"/>
      <c r="F166" s="8">
        <f t="shared" ref="F166:F167" si="196">D166+E166</f>
        <v>0</v>
      </c>
      <c r="G166" s="167"/>
      <c r="H166" s="167">
        <f>F166-G166</f>
        <v>0</v>
      </c>
      <c r="I166" s="187" t="e">
        <f>G166/F166</f>
        <v>#DIV/0!</v>
      </c>
      <c r="J166" s="188"/>
      <c r="K166" s="189"/>
      <c r="L166" s="66" t="e">
        <f t="shared" si="193"/>
        <v>#DIV/0!</v>
      </c>
      <c r="M166" s="8">
        <f t="shared" ref="M166:M167" si="197">K166+G166+J166</f>
        <v>0</v>
      </c>
      <c r="N166" s="8">
        <f t="shared" ref="N166:N167" si="198">H166-K166-J166</f>
        <v>0</v>
      </c>
      <c r="O166" s="63" t="e">
        <f>M166/F166</f>
        <v>#DIV/0!</v>
      </c>
      <c r="Q166" s="8"/>
      <c r="R166" s="8">
        <f t="shared" ref="R166:R167" si="199">+X166+AB166</f>
        <v>0</v>
      </c>
      <c r="S166" s="65">
        <f t="shared" ref="S166:S167" si="200">+N166+C166+Q166+R166</f>
        <v>0</v>
      </c>
      <c r="T166" s="66" t="e">
        <f t="shared" si="194"/>
        <v>#DIV/0!</v>
      </c>
      <c r="V166" s="8"/>
      <c r="W166" s="8"/>
      <c r="X166" s="8"/>
      <c r="Y166" s="67"/>
      <c r="Z166" s="8"/>
      <c r="AA166" s="8"/>
      <c r="AB166" s="8"/>
    </row>
    <row r="167" spans="1:28" s="64" customFormat="1" ht="12.75" hidden="1" x14ac:dyDescent="0.2">
      <c r="A167" s="60" t="s">
        <v>33</v>
      </c>
      <c r="B167" s="69"/>
      <c r="C167" s="8">
        <f>Jan!N167</f>
        <v>0</v>
      </c>
      <c r="D167" s="8">
        <f t="shared" si="195"/>
        <v>0</v>
      </c>
      <c r="E167" s="8"/>
      <c r="F167" s="8">
        <f t="shared" si="196"/>
        <v>0</v>
      </c>
      <c r="G167" s="167"/>
      <c r="H167" s="167">
        <f>F167-G167</f>
        <v>0</v>
      </c>
      <c r="I167" s="187" t="e">
        <f>G167/F167</f>
        <v>#DIV/0!</v>
      </c>
      <c r="J167" s="188"/>
      <c r="K167" s="189"/>
      <c r="L167" s="66" t="e">
        <f t="shared" si="193"/>
        <v>#DIV/0!</v>
      </c>
      <c r="M167" s="8">
        <f t="shared" si="197"/>
        <v>0</v>
      </c>
      <c r="N167" s="8">
        <f t="shared" si="198"/>
        <v>0</v>
      </c>
      <c r="O167" s="63" t="e">
        <f>M167/F167</f>
        <v>#DIV/0!</v>
      </c>
      <c r="Q167" s="8"/>
      <c r="R167" s="8">
        <f t="shared" si="199"/>
        <v>0</v>
      </c>
      <c r="S167" s="65">
        <f t="shared" si="200"/>
        <v>0</v>
      </c>
      <c r="T167" s="66" t="e">
        <f t="shared" si="194"/>
        <v>#DIV/0!</v>
      </c>
      <c r="V167" s="8"/>
      <c r="W167" s="8"/>
      <c r="X167" s="8"/>
      <c r="Y167" s="67"/>
      <c r="Z167" s="8"/>
      <c r="AA167" s="8"/>
      <c r="AB167" s="8"/>
    </row>
    <row r="168" spans="1:28" x14ac:dyDescent="0.25">
      <c r="A168" s="68"/>
      <c r="B168" s="69"/>
      <c r="C168" s="6"/>
      <c r="D168" s="6"/>
      <c r="E168" s="6"/>
      <c r="F168" s="6"/>
      <c r="G168" s="165"/>
      <c r="H168" s="165"/>
      <c r="I168" s="183"/>
      <c r="J168" s="184"/>
      <c r="K168" s="185"/>
      <c r="L168" s="50"/>
      <c r="M168" s="6"/>
      <c r="N168" s="6"/>
      <c r="O168" s="52"/>
      <c r="Q168" s="6"/>
      <c r="R168" s="6"/>
      <c r="S168" s="51"/>
      <c r="T168" s="54"/>
      <c r="V168" s="6"/>
      <c r="W168" s="6"/>
      <c r="X168" s="6"/>
      <c r="Y168" s="51"/>
      <c r="Z168" s="6"/>
      <c r="AA168" s="6"/>
      <c r="AB168" s="6"/>
    </row>
    <row r="169" spans="1:28" s="24" customFormat="1" x14ac:dyDescent="0.25">
      <c r="A169" s="55" t="s">
        <v>92</v>
      </c>
      <c r="B169" s="49"/>
      <c r="C169" s="7">
        <f>SUM(C170:C173)</f>
        <v>249504708.34</v>
      </c>
      <c r="D169" s="7">
        <f>SUM(D170:D173)</f>
        <v>0</v>
      </c>
      <c r="E169" s="7">
        <f>SUM(E170:E173)</f>
        <v>0</v>
      </c>
      <c r="F169" s="7">
        <f>D169+E169</f>
        <v>0</v>
      </c>
      <c r="G169" s="168">
        <f>SUM(G170:G173)</f>
        <v>0</v>
      </c>
      <c r="H169" s="168">
        <f>F169-G169</f>
        <v>0</v>
      </c>
      <c r="I169" s="186" t="e">
        <f>G169/F169</f>
        <v>#DIV/0!</v>
      </c>
      <c r="J169" s="168">
        <f>SUM(J170:J173)</f>
        <v>0</v>
      </c>
      <c r="K169" s="168">
        <f>SUM(K170:K173)</f>
        <v>0</v>
      </c>
      <c r="L169" s="57" t="e">
        <f t="shared" ref="L169:L173" si="201">(K169+J169)/F169</f>
        <v>#DIV/0!</v>
      </c>
      <c r="M169" s="7">
        <f>K169+G169+J169</f>
        <v>0</v>
      </c>
      <c r="N169" s="7">
        <f>H169-K169-J169</f>
        <v>0</v>
      </c>
      <c r="O169" s="72" t="e">
        <f>M169/F169</f>
        <v>#DIV/0!</v>
      </c>
      <c r="Q169" s="7">
        <f>SUM(Q170:Q173)</f>
        <v>0</v>
      </c>
      <c r="R169" s="7">
        <f>SUM(R170:R173)</f>
        <v>0</v>
      </c>
      <c r="S169" s="59">
        <f>+N169+C169+Q169+R169</f>
        <v>249504708.34</v>
      </c>
      <c r="T169" s="57">
        <f t="shared" ref="T169:T173" si="202">+M169/(Q169+F169+R169+C169)</f>
        <v>0</v>
      </c>
      <c r="V169" s="7">
        <f>SUM(V170:V173)</f>
        <v>0</v>
      </c>
      <c r="W169" s="7">
        <f>SUM(W170:W173)</f>
        <v>0</v>
      </c>
      <c r="X169" s="7">
        <f>SUM(X170:X173)</f>
        <v>0</v>
      </c>
      <c r="Y169" s="45"/>
      <c r="Z169" s="7">
        <f>SUM(Z170:Z173)</f>
        <v>0</v>
      </c>
      <c r="AA169" s="7">
        <f>SUM(AA170:AA173)</f>
        <v>0</v>
      </c>
      <c r="AB169" s="7">
        <f>SUM(AB170:AB173)</f>
        <v>0</v>
      </c>
    </row>
    <row r="170" spans="1:28" s="24" customFormat="1" x14ac:dyDescent="0.25">
      <c r="A170" s="48" t="s">
        <v>31</v>
      </c>
      <c r="B170" s="49"/>
      <c r="C170" s="7">
        <f t="shared" ref="C170:E171" si="203">+C165+C160+C155+C150+C143+C138+C132+C124+C119+C111+C104+C97+C90</f>
        <v>964331.86999999988</v>
      </c>
      <c r="D170" s="7">
        <f t="shared" si="203"/>
        <v>0</v>
      </c>
      <c r="E170" s="7">
        <f t="shared" si="203"/>
        <v>0</v>
      </c>
      <c r="F170" s="7">
        <f>D170+E170</f>
        <v>0</v>
      </c>
      <c r="G170" s="168">
        <f>+G165+G160+G155+G150+G143+G138+G132+G124+G119+G111+G104+G97+G90</f>
        <v>0</v>
      </c>
      <c r="H170" s="168">
        <f>F170-G170</f>
        <v>0</v>
      </c>
      <c r="I170" s="186" t="e">
        <f>G170/F170</f>
        <v>#DIV/0!</v>
      </c>
      <c r="J170" s="168">
        <f>+J165+J160+J155+J150+J143+J138+J132+J124+J119+J111+J104+J97+J90</f>
        <v>0</v>
      </c>
      <c r="K170" s="168">
        <f>+K165+K160+K155+K150+K143+K138+K132+K124+K119+K111+K104+K97+K90</f>
        <v>0</v>
      </c>
      <c r="L170" s="57" t="e">
        <f t="shared" si="201"/>
        <v>#DIV/0!</v>
      </c>
      <c r="M170" s="7">
        <f t="shared" ref="M170:M173" si="204">K170+G170+J170</f>
        <v>0</v>
      </c>
      <c r="N170" s="7">
        <f t="shared" ref="N170:N173" si="205">H170-K170-J170</f>
        <v>0</v>
      </c>
      <c r="O170" s="72" t="e">
        <f>M170/F170</f>
        <v>#DIV/0!</v>
      </c>
      <c r="Q170" s="7">
        <f>+Q165+Q160+Q155+Q150+Q143+Q138+Q132+Q124+Q119+Q111+Q104+Q97+Q90</f>
        <v>0</v>
      </c>
      <c r="R170" s="7">
        <f>+R165+R160+R155+R150+R143+R138+R132+R124+R119+R111+R104+R97+R90</f>
        <v>0</v>
      </c>
      <c r="S170" s="59">
        <f>+N170+C170+Q170+R170</f>
        <v>964331.86999999988</v>
      </c>
      <c r="T170" s="57">
        <f t="shared" si="202"/>
        <v>0</v>
      </c>
      <c r="V170" s="7">
        <f t="shared" ref="V170:X171" si="206">+V165+V160+V155+V150+V143+V138+V132+V124+V119+V111+V104+V97+V90</f>
        <v>0</v>
      </c>
      <c r="W170" s="7">
        <f t="shared" si="206"/>
        <v>0</v>
      </c>
      <c r="X170" s="7">
        <f t="shared" si="206"/>
        <v>0</v>
      </c>
      <c r="Y170" s="45"/>
      <c r="Z170" s="7">
        <f t="shared" ref="Z170:AB171" si="207">+Z165+Z160+Z155+Z150+Z143+Z138+Z132+Z124+Z119+Z111+Z104+Z97+Z90</f>
        <v>0</v>
      </c>
      <c r="AA170" s="7">
        <f t="shared" si="207"/>
        <v>0</v>
      </c>
      <c r="AB170" s="7">
        <f t="shared" si="207"/>
        <v>0</v>
      </c>
    </row>
    <row r="171" spans="1:28" s="24" customFormat="1" x14ac:dyDescent="0.25">
      <c r="A171" s="48" t="s">
        <v>32</v>
      </c>
      <c r="B171" s="49"/>
      <c r="C171" s="7">
        <f t="shared" si="203"/>
        <v>248540376.47</v>
      </c>
      <c r="D171" s="7">
        <f t="shared" si="203"/>
        <v>0</v>
      </c>
      <c r="E171" s="7">
        <f t="shared" si="203"/>
        <v>0</v>
      </c>
      <c r="F171" s="7">
        <f>D171+E171</f>
        <v>0</v>
      </c>
      <c r="G171" s="168">
        <f>+G166+G161+G156+G151+G144+G139+G133+G125+G120+G112+G105+G98+G91</f>
        <v>0</v>
      </c>
      <c r="H171" s="168">
        <f>F171-G171</f>
        <v>0</v>
      </c>
      <c r="I171" s="186" t="e">
        <f>G171/F171</f>
        <v>#DIV/0!</v>
      </c>
      <c r="J171" s="168">
        <f>+J166+J161+J156+J151+J144+J139+J133+J125+J120+J112+J105+J98+J91</f>
        <v>0</v>
      </c>
      <c r="K171" s="168">
        <f>+K166+K161+K156+K151+K144+K139+K133+K125+K120+K112+K105+K98+K91</f>
        <v>0</v>
      </c>
      <c r="L171" s="57" t="e">
        <f t="shared" si="201"/>
        <v>#DIV/0!</v>
      </c>
      <c r="M171" s="7">
        <f t="shared" si="204"/>
        <v>0</v>
      </c>
      <c r="N171" s="7">
        <f t="shared" si="205"/>
        <v>0</v>
      </c>
      <c r="O171" s="72" t="e">
        <f>M171/F171</f>
        <v>#DIV/0!</v>
      </c>
      <c r="Q171" s="7">
        <f>+Q166+Q161+Q156+Q151+Q144+Q139+Q133+Q125+Q120+Q112+Q105+Q98+Q91</f>
        <v>0</v>
      </c>
      <c r="R171" s="7">
        <f>+R166+R161+R156+R151+R144+R139+R133+R125+R120+R112+R105+R98+R91</f>
        <v>0</v>
      </c>
      <c r="S171" s="59">
        <f t="shared" ref="S171:S173" si="208">+N171+C171+Q171+R171</f>
        <v>248540376.47</v>
      </c>
      <c r="T171" s="57">
        <f t="shared" si="202"/>
        <v>0</v>
      </c>
      <c r="V171" s="7">
        <f t="shared" si="206"/>
        <v>0</v>
      </c>
      <c r="W171" s="7">
        <f t="shared" si="206"/>
        <v>0</v>
      </c>
      <c r="X171" s="7">
        <f t="shared" si="206"/>
        <v>0</v>
      </c>
      <c r="Y171" s="45"/>
      <c r="Z171" s="7">
        <f t="shared" si="207"/>
        <v>0</v>
      </c>
      <c r="AA171" s="7">
        <f t="shared" si="207"/>
        <v>0</v>
      </c>
      <c r="AB171" s="7">
        <f t="shared" si="207"/>
        <v>0</v>
      </c>
    </row>
    <row r="172" spans="1:28" s="24" customFormat="1" hidden="1" x14ac:dyDescent="0.25">
      <c r="A172" s="48" t="s">
        <v>54</v>
      </c>
      <c r="B172" s="49"/>
      <c r="C172" s="7">
        <f>C106</f>
        <v>0</v>
      </c>
      <c r="D172" s="7">
        <f>D106</f>
        <v>0</v>
      </c>
      <c r="E172" s="7">
        <f>E106</f>
        <v>0</v>
      </c>
      <c r="F172" s="7">
        <f>D172+E172</f>
        <v>0</v>
      </c>
      <c r="G172" s="168">
        <f>G106</f>
        <v>0</v>
      </c>
      <c r="H172" s="168">
        <f>F172-G172</f>
        <v>0</v>
      </c>
      <c r="I172" s="186" t="e">
        <f t="shared" ref="I172:I173" si="209">G172/F172</f>
        <v>#DIV/0!</v>
      </c>
      <c r="J172" s="168">
        <f>J106</f>
        <v>0</v>
      </c>
      <c r="K172" s="168">
        <f>K106</f>
        <v>0</v>
      </c>
      <c r="L172" s="57" t="e">
        <f t="shared" si="201"/>
        <v>#DIV/0!</v>
      </c>
      <c r="M172" s="7">
        <f t="shared" si="204"/>
        <v>0</v>
      </c>
      <c r="N172" s="7">
        <f t="shared" si="205"/>
        <v>0</v>
      </c>
      <c r="O172" s="72" t="e">
        <f t="shared" ref="O172:O173" si="210">M172/F172</f>
        <v>#DIV/0!</v>
      </c>
      <c r="Q172" s="7">
        <f>Q106</f>
        <v>0</v>
      </c>
      <c r="R172" s="7">
        <f>R106</f>
        <v>0</v>
      </c>
      <c r="S172" s="59">
        <f t="shared" si="208"/>
        <v>0</v>
      </c>
      <c r="T172" s="57" t="e">
        <f t="shared" si="202"/>
        <v>#DIV/0!</v>
      </c>
      <c r="V172" s="7">
        <f>V106</f>
        <v>0</v>
      </c>
      <c r="W172" s="7">
        <f>W106</f>
        <v>0</v>
      </c>
      <c r="X172" s="7">
        <f>X106</f>
        <v>0</v>
      </c>
      <c r="Y172" s="45"/>
      <c r="Z172" s="7">
        <f>Z106</f>
        <v>0</v>
      </c>
      <c r="AA172" s="7">
        <f>AA106</f>
        <v>0</v>
      </c>
      <c r="AB172" s="7">
        <f>AB106</f>
        <v>0</v>
      </c>
    </row>
    <row r="173" spans="1:28" s="24" customFormat="1" hidden="1" x14ac:dyDescent="0.25">
      <c r="A173" s="48" t="s">
        <v>33</v>
      </c>
      <c r="B173" s="49"/>
      <c r="C173" s="7">
        <f>+C167+C162+C157+C152+C145+C140+C134+C126+C121+C113+C107+C99+C92</f>
        <v>0</v>
      </c>
      <c r="D173" s="7">
        <f>+D167+D162+D157+D152+D145+D140+D134+D126+D121+D113+D107+D99+D92</f>
        <v>0</v>
      </c>
      <c r="E173" s="7">
        <f>+E167+E162+E157+E152+E145+E140+E134+E126+E121+E113+E107+E99+E92</f>
        <v>0</v>
      </c>
      <c r="F173" s="7">
        <f>D173+E173</f>
        <v>0</v>
      </c>
      <c r="G173" s="168">
        <f>+G167+G162+G157+G152+G145+G140+G134+G126+G121+G113+G107+G99+G92</f>
        <v>0</v>
      </c>
      <c r="H173" s="168">
        <f>F173-G173</f>
        <v>0</v>
      </c>
      <c r="I173" s="186" t="e">
        <f t="shared" si="209"/>
        <v>#DIV/0!</v>
      </c>
      <c r="J173" s="168">
        <f>+J167+J162+J157+J152+J145+J140+J134+J126+J121+J113+J107+J99+J92</f>
        <v>0</v>
      </c>
      <c r="K173" s="168">
        <f>+K167+K162+K157+K152+K145+K140+K134+K126+K121+K113+K107+K99+K92</f>
        <v>0</v>
      </c>
      <c r="L173" s="57" t="e">
        <f t="shared" si="201"/>
        <v>#DIV/0!</v>
      </c>
      <c r="M173" s="7">
        <f t="shared" si="204"/>
        <v>0</v>
      </c>
      <c r="N173" s="7">
        <f t="shared" si="205"/>
        <v>0</v>
      </c>
      <c r="O173" s="72" t="e">
        <f t="shared" si="210"/>
        <v>#DIV/0!</v>
      </c>
      <c r="Q173" s="7">
        <f>+Q167+Q162+Q157+Q152+Q145+Q140+Q134+Q126+Q121+Q113+Q107+Q99+Q92</f>
        <v>0</v>
      </c>
      <c r="R173" s="7">
        <f>+R167+R162+R157+R152+R145+R140+R134+R126+R121+R113+R107+R99+R92</f>
        <v>0</v>
      </c>
      <c r="S173" s="59">
        <f t="shared" si="208"/>
        <v>0</v>
      </c>
      <c r="T173" s="57" t="e">
        <f t="shared" si="202"/>
        <v>#DIV/0!</v>
      </c>
      <c r="V173" s="7">
        <f>+V167+V162+V157+V152+V145+V140+V134+V126+V121+V113+V107+V99+V92</f>
        <v>0</v>
      </c>
      <c r="W173" s="7">
        <f>+W167+W162+W157+W152+W145+W140+W134+W126+W121+W113+W107+W99+W92</f>
        <v>0</v>
      </c>
      <c r="X173" s="7">
        <f>+X167+X162+X157+X152+X145+X140+X134+X126+X121+X113+X107+X99+X92</f>
        <v>0</v>
      </c>
      <c r="Y173" s="45"/>
      <c r="Z173" s="7">
        <f>+Z167+Z162+Z157+Z152+Z145+Z140+Z134+Z126+Z121+Z113+Z107+Z99+Z92</f>
        <v>0</v>
      </c>
      <c r="AA173" s="7">
        <f>+AA167+AA162+AA157+AA152+AA145+AA140+AA134+AA126+AA121+AA113+AA107+AA99+AA92</f>
        <v>0</v>
      </c>
      <c r="AB173" s="7">
        <f>+AB167+AB162+AB157+AB152+AB145+AB140+AB134+AB126+AB121+AB113+AB107+AB99+AB92</f>
        <v>0</v>
      </c>
    </row>
    <row r="174" spans="1:28" x14ac:dyDescent="0.25">
      <c r="A174" s="68"/>
      <c r="B174" s="69"/>
      <c r="C174" s="6"/>
      <c r="D174" s="6"/>
      <c r="E174" s="6"/>
      <c r="F174" s="6"/>
      <c r="G174" s="165"/>
      <c r="H174" s="165"/>
      <c r="I174" s="183"/>
      <c r="J174" s="184"/>
      <c r="K174" s="185"/>
      <c r="L174" s="50"/>
      <c r="M174" s="6"/>
      <c r="N174" s="6"/>
      <c r="O174" s="52"/>
      <c r="Q174" s="6"/>
      <c r="R174" s="6"/>
      <c r="S174" s="51"/>
      <c r="T174" s="54"/>
      <c r="V174" s="6"/>
      <c r="W174" s="6"/>
      <c r="X174" s="6"/>
      <c r="Y174" s="51"/>
      <c r="Z174" s="6"/>
      <c r="AA174" s="6"/>
      <c r="AB174" s="6"/>
    </row>
    <row r="175" spans="1:28" ht="45" x14ac:dyDescent="0.25">
      <c r="A175" s="75" t="s">
        <v>93</v>
      </c>
      <c r="B175" s="49"/>
      <c r="C175" s="6"/>
      <c r="D175" s="6"/>
      <c r="E175" s="6"/>
      <c r="F175" s="6"/>
      <c r="G175" s="165"/>
      <c r="H175" s="165"/>
      <c r="I175" s="183"/>
      <c r="J175" s="184"/>
      <c r="K175" s="185"/>
      <c r="L175" s="50"/>
      <c r="M175" s="6"/>
      <c r="N175" s="6"/>
      <c r="O175" s="52"/>
      <c r="Q175" s="6"/>
      <c r="R175" s="6"/>
      <c r="S175" s="51"/>
      <c r="T175" s="54"/>
      <c r="V175" s="6"/>
      <c r="W175" s="6"/>
      <c r="X175" s="6"/>
      <c r="Y175" s="51"/>
      <c r="Z175" s="6"/>
      <c r="AA175" s="6"/>
      <c r="AB175" s="6"/>
    </row>
    <row r="176" spans="1:28" x14ac:dyDescent="0.25">
      <c r="A176" s="48"/>
      <c r="B176" s="49"/>
      <c r="C176" s="6"/>
      <c r="D176" s="6"/>
      <c r="E176" s="6"/>
      <c r="F176" s="6"/>
      <c r="G176" s="165"/>
      <c r="H176" s="165"/>
      <c r="I176" s="183"/>
      <c r="J176" s="184"/>
      <c r="K176" s="185"/>
      <c r="L176" s="50"/>
      <c r="M176" s="6"/>
      <c r="N176" s="6"/>
      <c r="O176" s="52"/>
      <c r="Q176" s="6"/>
      <c r="R176" s="6"/>
      <c r="S176" s="51"/>
      <c r="T176" s="54"/>
      <c r="V176" s="6"/>
      <c r="W176" s="6"/>
      <c r="X176" s="6"/>
      <c r="Y176" s="51"/>
      <c r="Z176" s="6"/>
      <c r="AA176" s="6"/>
      <c r="AB176" s="6"/>
    </row>
    <row r="177" spans="1:28" ht="30" x14ac:dyDescent="0.25">
      <c r="A177" s="55" t="s">
        <v>94</v>
      </c>
      <c r="B177" s="49" t="s">
        <v>95</v>
      </c>
      <c r="C177" s="7">
        <f>SUM(C178:C180)</f>
        <v>799854.87999999989</v>
      </c>
      <c r="D177" s="7">
        <f>SUM(D178:D180)</f>
        <v>0</v>
      </c>
      <c r="E177" s="7">
        <f>SUM(E178:E180)</f>
        <v>0</v>
      </c>
      <c r="F177" s="56">
        <f>D177+E177</f>
        <v>0</v>
      </c>
      <c r="G177" s="166">
        <f>SUM(G178:G180)</f>
        <v>0</v>
      </c>
      <c r="H177" s="166">
        <f>F177-G177</f>
        <v>0</v>
      </c>
      <c r="I177" s="186" t="e">
        <f>G177/F177</f>
        <v>#DIV/0!</v>
      </c>
      <c r="J177" s="166">
        <f>SUM(J178:J180)</f>
        <v>0</v>
      </c>
      <c r="K177" s="166">
        <f>SUM(K178:K180)</f>
        <v>0</v>
      </c>
      <c r="L177" s="57" t="e">
        <f t="shared" ref="L177:L180" si="211">(K177+J177)/F177</f>
        <v>#DIV/0!</v>
      </c>
      <c r="M177" s="56">
        <f>K177+G177+J177</f>
        <v>0</v>
      </c>
      <c r="N177" s="56">
        <f>H177-K177-J177</f>
        <v>0</v>
      </c>
      <c r="O177" s="57" t="e">
        <f>M177/F177</f>
        <v>#DIV/0!</v>
      </c>
      <c r="P177" s="58"/>
      <c r="Q177" s="56">
        <f>SUM(Q178:Q180)</f>
        <v>0</v>
      </c>
      <c r="R177" s="56">
        <f>SUM(R178:R180)</f>
        <v>0</v>
      </c>
      <c r="S177" s="59">
        <f>+N177+C177+Q177+R177</f>
        <v>799854.87999999989</v>
      </c>
      <c r="T177" s="57">
        <f>+M177/(Q177+F177+R177+C177)</f>
        <v>0</v>
      </c>
      <c r="V177" s="7">
        <f>SUM(V178:V180)</f>
        <v>0</v>
      </c>
      <c r="W177" s="7">
        <f>SUM(W178:W180)</f>
        <v>0</v>
      </c>
      <c r="X177" s="7">
        <f>SUM(X178:X180)</f>
        <v>0</v>
      </c>
      <c r="Y177" s="51"/>
      <c r="Z177" s="7">
        <f>SUM(Z178:Z180)</f>
        <v>0</v>
      </c>
      <c r="AA177" s="7">
        <f>SUM(AA178:AA180)</f>
        <v>0</v>
      </c>
      <c r="AB177" s="7">
        <f>SUM(AB178:AB180)</f>
        <v>0</v>
      </c>
    </row>
    <row r="178" spans="1:28" s="64" customFormat="1" ht="12.75" hidden="1" x14ac:dyDescent="0.2">
      <c r="A178" s="60" t="s">
        <v>31</v>
      </c>
      <c r="B178" s="69"/>
      <c r="C178" s="8">
        <f>Jan!N178</f>
        <v>0</v>
      </c>
      <c r="D178" s="8">
        <f>W178+AA178</f>
        <v>0</v>
      </c>
      <c r="E178" s="8"/>
      <c r="F178" s="8">
        <f>D178+E178</f>
        <v>0</v>
      </c>
      <c r="G178" s="167"/>
      <c r="H178" s="167">
        <f>F178-G178</f>
        <v>0</v>
      </c>
      <c r="I178" s="187" t="e">
        <f>G178/F178</f>
        <v>#DIV/0!</v>
      </c>
      <c r="J178" s="188"/>
      <c r="K178" s="189"/>
      <c r="L178" s="66" t="e">
        <f t="shared" si="211"/>
        <v>#DIV/0!</v>
      </c>
      <c r="M178" s="8">
        <f>K178+G178+J178</f>
        <v>0</v>
      </c>
      <c r="N178" s="8">
        <f>H178-K178-J178</f>
        <v>0</v>
      </c>
      <c r="O178" s="63" t="e">
        <f>M178/F178</f>
        <v>#DIV/0!</v>
      </c>
      <c r="Q178" s="8"/>
      <c r="R178" s="8">
        <f>+X178+AB178</f>
        <v>0</v>
      </c>
      <c r="S178" s="65">
        <f>+N178+C178+Q178+R178</f>
        <v>0</v>
      </c>
      <c r="T178" s="66" t="e">
        <f t="shared" ref="T178:T180" si="212">+M178/(Q178+F178+R178+C178)</f>
        <v>#DIV/0!</v>
      </c>
      <c r="V178" s="8"/>
      <c r="W178" s="8"/>
      <c r="X178" s="8"/>
      <c r="Y178" s="67"/>
      <c r="Z178" s="8"/>
      <c r="AA178" s="8"/>
      <c r="AB178" s="8"/>
    </row>
    <row r="179" spans="1:28" s="64" customFormat="1" ht="12.75" x14ac:dyDescent="0.2">
      <c r="A179" s="60" t="s">
        <v>32</v>
      </c>
      <c r="B179" s="69"/>
      <c r="C179" s="8">
        <f>Jan!N179</f>
        <v>799854.87999999989</v>
      </c>
      <c r="D179" s="8">
        <f t="shared" ref="D179:D180" si="213">W179+AA179</f>
        <v>0</v>
      </c>
      <c r="E179" s="8"/>
      <c r="F179" s="8">
        <f t="shared" ref="F179:F180" si="214">D179+E179</f>
        <v>0</v>
      </c>
      <c r="G179" s="167"/>
      <c r="H179" s="167">
        <f>F179-G179</f>
        <v>0</v>
      </c>
      <c r="I179" s="187" t="e">
        <f>G179/F179</f>
        <v>#DIV/0!</v>
      </c>
      <c r="J179" s="188"/>
      <c r="K179" s="189"/>
      <c r="L179" s="66" t="e">
        <f t="shared" si="211"/>
        <v>#DIV/0!</v>
      </c>
      <c r="M179" s="8">
        <f t="shared" ref="M179:M180" si="215">K179+G179+J179</f>
        <v>0</v>
      </c>
      <c r="N179" s="8">
        <f t="shared" ref="N179:N180" si="216">H179-K179-J179</f>
        <v>0</v>
      </c>
      <c r="O179" s="63" t="e">
        <f>M179/F179</f>
        <v>#DIV/0!</v>
      </c>
      <c r="Q179" s="8"/>
      <c r="R179" s="8">
        <f t="shared" ref="R179:R180" si="217">+X179+AB179</f>
        <v>0</v>
      </c>
      <c r="S179" s="65">
        <f t="shared" ref="S179:S180" si="218">+N179+C179+Q179+R179</f>
        <v>799854.87999999989</v>
      </c>
      <c r="T179" s="66">
        <f t="shared" si="212"/>
        <v>0</v>
      </c>
      <c r="V179" s="8"/>
      <c r="W179" s="8"/>
      <c r="X179" s="8"/>
      <c r="Y179" s="67"/>
      <c r="Z179" s="8"/>
      <c r="AA179" s="8"/>
      <c r="AB179" s="8"/>
    </row>
    <row r="180" spans="1:28" s="64" customFormat="1" ht="12.75" hidden="1" x14ac:dyDescent="0.2">
      <c r="A180" s="60" t="s">
        <v>33</v>
      </c>
      <c r="B180" s="69"/>
      <c r="C180" s="8">
        <f>Jan!N180</f>
        <v>0</v>
      </c>
      <c r="D180" s="8">
        <f t="shared" si="213"/>
        <v>0</v>
      </c>
      <c r="E180" s="8"/>
      <c r="F180" s="8">
        <f t="shared" si="214"/>
        <v>0</v>
      </c>
      <c r="G180" s="167"/>
      <c r="H180" s="167">
        <f>F180-G180</f>
        <v>0</v>
      </c>
      <c r="I180" s="187" t="e">
        <f>G180/F180</f>
        <v>#DIV/0!</v>
      </c>
      <c r="J180" s="188"/>
      <c r="K180" s="189"/>
      <c r="L180" s="66" t="e">
        <f t="shared" si="211"/>
        <v>#DIV/0!</v>
      </c>
      <c r="M180" s="8">
        <f t="shared" si="215"/>
        <v>0</v>
      </c>
      <c r="N180" s="8">
        <f t="shared" si="216"/>
        <v>0</v>
      </c>
      <c r="O180" s="63" t="e">
        <f>M180/F180</f>
        <v>#DIV/0!</v>
      </c>
      <c r="Q180" s="8"/>
      <c r="R180" s="8">
        <f t="shared" si="217"/>
        <v>0</v>
      </c>
      <c r="S180" s="65">
        <f t="shared" si="218"/>
        <v>0</v>
      </c>
      <c r="T180" s="66" t="e">
        <f t="shared" si="212"/>
        <v>#DIV/0!</v>
      </c>
      <c r="V180" s="8"/>
      <c r="W180" s="8"/>
      <c r="X180" s="8"/>
      <c r="Y180" s="67"/>
      <c r="Z180" s="8"/>
      <c r="AA180" s="8"/>
      <c r="AB180" s="8"/>
    </row>
    <row r="181" spans="1:28" hidden="1" x14ac:dyDescent="0.25">
      <c r="A181" s="68"/>
      <c r="B181" s="69"/>
      <c r="C181" s="6"/>
      <c r="D181" s="6"/>
      <c r="E181" s="6"/>
      <c r="F181" s="6"/>
      <c r="G181" s="165"/>
      <c r="H181" s="165"/>
      <c r="I181" s="183"/>
      <c r="J181" s="184"/>
      <c r="K181" s="185"/>
      <c r="L181" s="50"/>
      <c r="M181" s="6"/>
      <c r="N181" s="6"/>
      <c r="O181" s="52"/>
      <c r="Q181" s="6"/>
      <c r="R181" s="6"/>
      <c r="S181" s="51"/>
      <c r="T181" s="54"/>
      <c r="V181" s="6"/>
      <c r="W181" s="6"/>
      <c r="X181" s="6"/>
      <c r="Y181" s="51"/>
      <c r="Z181" s="6"/>
      <c r="AA181" s="6"/>
      <c r="AB181" s="6"/>
    </row>
    <row r="182" spans="1:28" hidden="1" x14ac:dyDescent="0.25">
      <c r="A182" s="55" t="s">
        <v>96</v>
      </c>
      <c r="B182" s="49" t="s">
        <v>97</v>
      </c>
      <c r="C182" s="7">
        <f>SUM(C183:C185)</f>
        <v>0</v>
      </c>
      <c r="D182" s="7">
        <f>SUM(D183:D185)</f>
        <v>0</v>
      </c>
      <c r="E182" s="7">
        <f>SUM(E183:E185)</f>
        <v>0</v>
      </c>
      <c r="F182" s="56">
        <f>D182+E182</f>
        <v>0</v>
      </c>
      <c r="G182" s="166">
        <f>SUM(G183:G185)</f>
        <v>0</v>
      </c>
      <c r="H182" s="166">
        <f>F182-G182</f>
        <v>0</v>
      </c>
      <c r="I182" s="186" t="e">
        <f>G182/F182</f>
        <v>#DIV/0!</v>
      </c>
      <c r="J182" s="166">
        <f>SUM(J183:J185)</f>
        <v>0</v>
      </c>
      <c r="K182" s="166">
        <f>SUM(K183:K185)</f>
        <v>0</v>
      </c>
      <c r="L182" s="57" t="e">
        <f t="shared" ref="L182:L185" si="219">(K182+J182)/F182</f>
        <v>#DIV/0!</v>
      </c>
      <c r="M182" s="56">
        <f>K182+G182+J182</f>
        <v>0</v>
      </c>
      <c r="N182" s="56">
        <f>H182-K182-J182</f>
        <v>0</v>
      </c>
      <c r="O182" s="57" t="e">
        <f>M182/F182</f>
        <v>#DIV/0!</v>
      </c>
      <c r="P182" s="58"/>
      <c r="Q182" s="56">
        <f>SUM(Q183:Q185)</f>
        <v>0</v>
      </c>
      <c r="R182" s="56">
        <f>SUM(R183:R185)</f>
        <v>0</v>
      </c>
      <c r="S182" s="59">
        <f>+N182+C182+Q182+R182</f>
        <v>0</v>
      </c>
      <c r="T182" s="57" t="e">
        <f>+M182/(Q182+F182+R182+C182)</f>
        <v>#DIV/0!</v>
      </c>
      <c r="V182" s="7">
        <f>SUM(V183:V185)</f>
        <v>0</v>
      </c>
      <c r="W182" s="7">
        <f>SUM(W183:W185)</f>
        <v>0</v>
      </c>
      <c r="X182" s="7">
        <f>SUM(X183:X185)</f>
        <v>0</v>
      </c>
      <c r="Y182" s="51"/>
      <c r="Z182" s="7">
        <f>SUM(Z183:Z185)</f>
        <v>0</v>
      </c>
      <c r="AA182" s="7">
        <f>SUM(AA183:AA185)</f>
        <v>0</v>
      </c>
      <c r="AB182" s="7">
        <f>SUM(AB183:AB185)</f>
        <v>0</v>
      </c>
    </row>
    <row r="183" spans="1:28" s="64" customFormat="1" ht="12.75" hidden="1" x14ac:dyDescent="0.2">
      <c r="A183" s="60" t="s">
        <v>31</v>
      </c>
      <c r="B183" s="69"/>
      <c r="C183" s="8">
        <f>Jan!N183</f>
        <v>0</v>
      </c>
      <c r="D183" s="8">
        <f>W183+AA183</f>
        <v>0</v>
      </c>
      <c r="E183" s="8"/>
      <c r="F183" s="8">
        <f>D183+E183</f>
        <v>0</v>
      </c>
      <c r="G183" s="167"/>
      <c r="H183" s="167">
        <f>F183-G183</f>
        <v>0</v>
      </c>
      <c r="I183" s="187" t="e">
        <f>G183/F183</f>
        <v>#DIV/0!</v>
      </c>
      <c r="J183" s="188"/>
      <c r="K183" s="189"/>
      <c r="L183" s="66" t="e">
        <f t="shared" si="219"/>
        <v>#DIV/0!</v>
      </c>
      <c r="M183" s="8">
        <f>K183+G183+J183</f>
        <v>0</v>
      </c>
      <c r="N183" s="8">
        <f>H183-K183-J183</f>
        <v>0</v>
      </c>
      <c r="O183" s="63" t="e">
        <f>M183/F183</f>
        <v>#DIV/0!</v>
      </c>
      <c r="Q183" s="8"/>
      <c r="R183" s="8">
        <f>+X183+AB183</f>
        <v>0</v>
      </c>
      <c r="S183" s="65">
        <f>+N183+C183+Q183+R183</f>
        <v>0</v>
      </c>
      <c r="T183" s="66" t="e">
        <f t="shared" ref="T183:T185" si="220">+M183/(Q183+F183+R183+C183)</f>
        <v>#DIV/0!</v>
      </c>
      <c r="V183" s="8"/>
      <c r="W183" s="8"/>
      <c r="X183" s="8"/>
      <c r="Y183" s="67"/>
      <c r="Z183" s="8"/>
      <c r="AA183" s="8"/>
      <c r="AB183" s="8"/>
    </row>
    <row r="184" spans="1:28" s="64" customFormat="1" ht="12.75" hidden="1" x14ac:dyDescent="0.2">
      <c r="A184" s="60" t="s">
        <v>32</v>
      </c>
      <c r="B184" s="69"/>
      <c r="C184" s="8">
        <f>Jan!N184</f>
        <v>0</v>
      </c>
      <c r="D184" s="8">
        <f t="shared" ref="D184:D185" si="221">W184+AA184</f>
        <v>0</v>
      </c>
      <c r="E184" s="8"/>
      <c r="F184" s="8">
        <f t="shared" ref="F184:F185" si="222">D184+E184</f>
        <v>0</v>
      </c>
      <c r="G184" s="167"/>
      <c r="H184" s="167">
        <f>F184-G184</f>
        <v>0</v>
      </c>
      <c r="I184" s="187" t="e">
        <f>G184/F184</f>
        <v>#DIV/0!</v>
      </c>
      <c r="J184" s="188"/>
      <c r="K184" s="189"/>
      <c r="L184" s="66" t="e">
        <f t="shared" si="219"/>
        <v>#DIV/0!</v>
      </c>
      <c r="M184" s="8">
        <f t="shared" ref="M184:M185" si="223">K184+G184+J184</f>
        <v>0</v>
      </c>
      <c r="N184" s="8">
        <f t="shared" ref="N184:N185" si="224">H184-K184-J184</f>
        <v>0</v>
      </c>
      <c r="O184" s="63" t="e">
        <f>M184/F184</f>
        <v>#DIV/0!</v>
      </c>
      <c r="Q184" s="8"/>
      <c r="R184" s="8">
        <f t="shared" ref="R184:R185" si="225">+X184+AB184</f>
        <v>0</v>
      </c>
      <c r="S184" s="65">
        <f t="shared" ref="S184:S185" si="226">+N184+C184+Q184+R184</f>
        <v>0</v>
      </c>
      <c r="T184" s="66" t="e">
        <f t="shared" si="220"/>
        <v>#DIV/0!</v>
      </c>
      <c r="V184" s="8"/>
      <c r="W184" s="8"/>
      <c r="X184" s="8"/>
      <c r="Y184" s="67"/>
      <c r="Z184" s="8"/>
      <c r="AA184" s="8"/>
      <c r="AB184" s="8"/>
    </row>
    <row r="185" spans="1:28" s="64" customFormat="1" ht="12.75" hidden="1" x14ac:dyDescent="0.2">
      <c r="A185" s="60" t="s">
        <v>33</v>
      </c>
      <c r="B185" s="69"/>
      <c r="C185" s="8">
        <f>Jan!N185</f>
        <v>0</v>
      </c>
      <c r="D185" s="8">
        <f t="shared" si="221"/>
        <v>0</v>
      </c>
      <c r="E185" s="8"/>
      <c r="F185" s="8">
        <f t="shared" si="222"/>
        <v>0</v>
      </c>
      <c r="G185" s="167"/>
      <c r="H185" s="167">
        <f>F185-G185</f>
        <v>0</v>
      </c>
      <c r="I185" s="187" t="e">
        <f>G185/F185</f>
        <v>#DIV/0!</v>
      </c>
      <c r="J185" s="188"/>
      <c r="K185" s="189"/>
      <c r="L185" s="66" t="e">
        <f t="shared" si="219"/>
        <v>#DIV/0!</v>
      </c>
      <c r="M185" s="8">
        <f t="shared" si="223"/>
        <v>0</v>
      </c>
      <c r="N185" s="8">
        <f t="shared" si="224"/>
        <v>0</v>
      </c>
      <c r="O185" s="63" t="e">
        <f>M185/F185</f>
        <v>#DIV/0!</v>
      </c>
      <c r="Q185" s="8"/>
      <c r="R185" s="8">
        <f t="shared" si="225"/>
        <v>0</v>
      </c>
      <c r="S185" s="65">
        <f t="shared" si="226"/>
        <v>0</v>
      </c>
      <c r="T185" s="66" t="e">
        <f t="shared" si="220"/>
        <v>#DIV/0!</v>
      </c>
      <c r="V185" s="8"/>
      <c r="W185" s="8"/>
      <c r="X185" s="8"/>
      <c r="Y185" s="67"/>
      <c r="Z185" s="8"/>
      <c r="AA185" s="8"/>
      <c r="AB185" s="8"/>
    </row>
    <row r="186" spans="1:28" x14ac:dyDescent="0.25">
      <c r="A186" s="68"/>
      <c r="B186" s="69"/>
      <c r="C186" s="6"/>
      <c r="D186" s="6"/>
      <c r="E186" s="6"/>
      <c r="F186" s="6"/>
      <c r="G186" s="165"/>
      <c r="H186" s="165"/>
      <c r="I186" s="183"/>
      <c r="J186" s="184"/>
      <c r="K186" s="185"/>
      <c r="L186" s="50"/>
      <c r="M186" s="6"/>
      <c r="N186" s="6"/>
      <c r="O186" s="52"/>
      <c r="Q186" s="6"/>
      <c r="R186" s="6"/>
      <c r="S186" s="51"/>
      <c r="T186" s="54"/>
      <c r="V186" s="6"/>
      <c r="W186" s="6"/>
      <c r="X186" s="6"/>
      <c r="Y186" s="51"/>
      <c r="Z186" s="6"/>
      <c r="AA186" s="6"/>
      <c r="AB186" s="6"/>
    </row>
    <row r="187" spans="1:28" x14ac:dyDescent="0.25">
      <c r="A187" s="55" t="s">
        <v>98</v>
      </c>
      <c r="B187" s="49" t="s">
        <v>99</v>
      </c>
      <c r="C187" s="7">
        <f>SUM(C188:C190)</f>
        <v>-450000</v>
      </c>
      <c r="D187" s="7">
        <f>SUM(D188:D190)</f>
        <v>0</v>
      </c>
      <c r="E187" s="7">
        <f>SUM(E188:E190)</f>
        <v>0</v>
      </c>
      <c r="F187" s="56">
        <f>D187+E187</f>
        <v>0</v>
      </c>
      <c r="G187" s="166">
        <f>SUM(G188:G190)</f>
        <v>0</v>
      </c>
      <c r="H187" s="166">
        <f>F187-G187</f>
        <v>0</v>
      </c>
      <c r="I187" s="186" t="e">
        <f>G187/F187</f>
        <v>#DIV/0!</v>
      </c>
      <c r="J187" s="166">
        <f>SUM(J188:J190)</f>
        <v>0</v>
      </c>
      <c r="K187" s="166">
        <f>SUM(K188:K190)</f>
        <v>0</v>
      </c>
      <c r="L187" s="57" t="e">
        <f t="shared" ref="L187:L190" si="227">(K187+J187)/F187</f>
        <v>#DIV/0!</v>
      </c>
      <c r="M187" s="56">
        <f>K187+G187+J187</f>
        <v>0</v>
      </c>
      <c r="N187" s="56">
        <f>H187-K187-J187</f>
        <v>0</v>
      </c>
      <c r="O187" s="57" t="e">
        <f>M187/F187</f>
        <v>#DIV/0!</v>
      </c>
      <c r="P187" s="58"/>
      <c r="Q187" s="56">
        <f>SUM(Q188:Q190)</f>
        <v>0</v>
      </c>
      <c r="R187" s="56">
        <f>SUM(R188:R190)</f>
        <v>0</v>
      </c>
      <c r="S187" s="59">
        <f>+N187+C187+Q187+R187</f>
        <v>-450000</v>
      </c>
      <c r="T187" s="57">
        <f>+M187/(Q187+F187+R187+C187)</f>
        <v>0</v>
      </c>
      <c r="V187" s="7">
        <f>SUM(V188:V190)</f>
        <v>0</v>
      </c>
      <c r="W187" s="7">
        <f>SUM(W188:W190)</f>
        <v>0</v>
      </c>
      <c r="X187" s="7">
        <f>SUM(X188:X190)</f>
        <v>0</v>
      </c>
      <c r="Y187" s="51"/>
      <c r="Z187" s="7">
        <f>SUM(Z188:Z190)</f>
        <v>0</v>
      </c>
      <c r="AA187" s="7">
        <f>SUM(AA188:AA190)</f>
        <v>0</v>
      </c>
      <c r="AB187" s="7">
        <f>SUM(AB188:AB190)</f>
        <v>0</v>
      </c>
    </row>
    <row r="188" spans="1:28" s="64" customFormat="1" ht="12.75" hidden="1" x14ac:dyDescent="0.2">
      <c r="A188" s="60" t="s">
        <v>31</v>
      </c>
      <c r="B188" s="69"/>
      <c r="C188" s="8">
        <f>Jan!N188</f>
        <v>0</v>
      </c>
      <c r="D188" s="8">
        <f>W188+AA188</f>
        <v>0</v>
      </c>
      <c r="E188" s="8"/>
      <c r="F188" s="8">
        <f>D188+E188</f>
        <v>0</v>
      </c>
      <c r="G188" s="167"/>
      <c r="H188" s="167">
        <f>F188-G188</f>
        <v>0</v>
      </c>
      <c r="I188" s="187" t="e">
        <f>G188/F188</f>
        <v>#DIV/0!</v>
      </c>
      <c r="J188" s="188"/>
      <c r="K188" s="189"/>
      <c r="L188" s="66" t="e">
        <f t="shared" si="227"/>
        <v>#DIV/0!</v>
      </c>
      <c r="M188" s="8">
        <f>K188+G188+J188</f>
        <v>0</v>
      </c>
      <c r="N188" s="8">
        <f>H188-K188-J188</f>
        <v>0</v>
      </c>
      <c r="O188" s="63" t="e">
        <f>M188/F188</f>
        <v>#DIV/0!</v>
      </c>
      <c r="Q188" s="8"/>
      <c r="R188" s="8">
        <f>+X188+AB188</f>
        <v>0</v>
      </c>
      <c r="S188" s="65">
        <f>+N188+C188+Q188+R188</f>
        <v>0</v>
      </c>
      <c r="T188" s="66" t="e">
        <f t="shared" ref="T188:T190" si="228">+M188/(Q188+F188+R188+C188)</f>
        <v>#DIV/0!</v>
      </c>
      <c r="V188" s="8"/>
      <c r="W188" s="8"/>
      <c r="X188" s="8"/>
      <c r="Y188" s="67"/>
      <c r="Z188" s="8"/>
      <c r="AA188" s="8"/>
      <c r="AB188" s="8"/>
    </row>
    <row r="189" spans="1:28" s="64" customFormat="1" ht="12.75" x14ac:dyDescent="0.2">
      <c r="A189" s="60" t="s">
        <v>32</v>
      </c>
      <c r="B189" s="69"/>
      <c r="C189" s="8">
        <f>Jan!N189</f>
        <v>-450000</v>
      </c>
      <c r="D189" s="8">
        <f t="shared" ref="D189:D190" si="229">W189+AA189</f>
        <v>0</v>
      </c>
      <c r="E189" s="8"/>
      <c r="F189" s="8">
        <f t="shared" ref="F189:F190" si="230">D189+E189</f>
        <v>0</v>
      </c>
      <c r="G189" s="167"/>
      <c r="H189" s="167">
        <f>F189-G189</f>
        <v>0</v>
      </c>
      <c r="I189" s="187" t="e">
        <f>G189/F189</f>
        <v>#DIV/0!</v>
      </c>
      <c r="J189" s="188"/>
      <c r="K189" s="189"/>
      <c r="L189" s="66" t="e">
        <f t="shared" si="227"/>
        <v>#DIV/0!</v>
      </c>
      <c r="M189" s="8">
        <f t="shared" ref="M189:M190" si="231">K189+G189+J189</f>
        <v>0</v>
      </c>
      <c r="N189" s="8">
        <f t="shared" ref="N189:N190" si="232">H189-K189-J189</f>
        <v>0</v>
      </c>
      <c r="O189" s="63" t="e">
        <f>M189/F189</f>
        <v>#DIV/0!</v>
      </c>
      <c r="Q189" s="8"/>
      <c r="R189" s="8">
        <f t="shared" ref="R189:R190" si="233">+X189+AB189</f>
        <v>0</v>
      </c>
      <c r="S189" s="65">
        <f t="shared" ref="S189:S190" si="234">+N189+C189+Q189+R189</f>
        <v>-450000</v>
      </c>
      <c r="T189" s="66">
        <f t="shared" si="228"/>
        <v>0</v>
      </c>
      <c r="V189" s="8"/>
      <c r="W189" s="8"/>
      <c r="X189" s="8"/>
      <c r="Y189" s="67"/>
      <c r="Z189" s="8"/>
      <c r="AA189" s="8"/>
      <c r="AB189" s="8"/>
    </row>
    <row r="190" spans="1:28" s="64" customFormat="1" ht="12.75" hidden="1" x14ac:dyDescent="0.2">
      <c r="A190" s="60" t="s">
        <v>33</v>
      </c>
      <c r="B190" s="69"/>
      <c r="C190" s="8">
        <f>Jan!N190</f>
        <v>0</v>
      </c>
      <c r="D190" s="8">
        <f t="shared" si="229"/>
        <v>0</v>
      </c>
      <c r="E190" s="8"/>
      <c r="F190" s="8">
        <f t="shared" si="230"/>
        <v>0</v>
      </c>
      <c r="G190" s="167"/>
      <c r="H190" s="167">
        <f>F190-G190</f>
        <v>0</v>
      </c>
      <c r="I190" s="187" t="e">
        <f>G190/F190</f>
        <v>#DIV/0!</v>
      </c>
      <c r="J190" s="188"/>
      <c r="K190" s="189"/>
      <c r="L190" s="66" t="e">
        <f t="shared" si="227"/>
        <v>#DIV/0!</v>
      </c>
      <c r="M190" s="8">
        <f t="shared" si="231"/>
        <v>0</v>
      </c>
      <c r="N190" s="8">
        <f t="shared" si="232"/>
        <v>0</v>
      </c>
      <c r="O190" s="63" t="e">
        <f>M190/F190</f>
        <v>#DIV/0!</v>
      </c>
      <c r="Q190" s="8"/>
      <c r="R190" s="8">
        <f t="shared" si="233"/>
        <v>0</v>
      </c>
      <c r="S190" s="65">
        <f t="shared" si="234"/>
        <v>0</v>
      </c>
      <c r="T190" s="66" t="e">
        <f t="shared" si="228"/>
        <v>#DIV/0!</v>
      </c>
      <c r="V190" s="8"/>
      <c r="W190" s="8"/>
      <c r="X190" s="8"/>
      <c r="Y190" s="67"/>
      <c r="Z190" s="8"/>
      <c r="AA190" s="8"/>
      <c r="AB190" s="8"/>
    </row>
    <row r="191" spans="1:28" hidden="1" x14ac:dyDescent="0.25">
      <c r="A191" s="68"/>
      <c r="B191" s="69"/>
      <c r="C191" s="6"/>
      <c r="D191" s="6"/>
      <c r="E191" s="6"/>
      <c r="F191" s="6"/>
      <c r="G191" s="165"/>
      <c r="H191" s="165"/>
      <c r="I191" s="183"/>
      <c r="J191" s="184"/>
      <c r="K191" s="185"/>
      <c r="L191" s="50"/>
      <c r="M191" s="6"/>
      <c r="N191" s="6"/>
      <c r="O191" s="52"/>
      <c r="Q191" s="6"/>
      <c r="R191" s="6"/>
      <c r="S191" s="51"/>
      <c r="T191" s="54"/>
      <c r="V191" s="6"/>
      <c r="W191" s="6"/>
      <c r="X191" s="6"/>
      <c r="Y191" s="51"/>
      <c r="Z191" s="6"/>
      <c r="AA191" s="6"/>
      <c r="AB191" s="6"/>
    </row>
    <row r="192" spans="1:28" ht="30" hidden="1" x14ac:dyDescent="0.25">
      <c r="A192" s="55" t="s">
        <v>100</v>
      </c>
      <c r="B192" s="69"/>
      <c r="C192" s="6">
        <f>SUM(C193:C195)</f>
        <v>0</v>
      </c>
      <c r="D192" s="7">
        <f>SUM(D193:D195)</f>
        <v>0</v>
      </c>
      <c r="E192" s="6">
        <f>SUM(E193:E195)</f>
        <v>0</v>
      </c>
      <c r="F192" s="56">
        <f>D192+E192</f>
        <v>0</v>
      </c>
      <c r="G192" s="166">
        <f>SUM(G193:G195)</f>
        <v>0</v>
      </c>
      <c r="H192" s="166">
        <f>F192-G192</f>
        <v>0</v>
      </c>
      <c r="I192" s="186" t="e">
        <f>G192/F192</f>
        <v>#DIV/0!</v>
      </c>
      <c r="J192" s="166">
        <f>SUM(J193:J195)</f>
        <v>0</v>
      </c>
      <c r="K192" s="166">
        <f>SUM(K193:K195)</f>
        <v>0</v>
      </c>
      <c r="L192" s="57" t="e">
        <f t="shared" ref="L192:L195" si="235">(K192+J192)/F192</f>
        <v>#DIV/0!</v>
      </c>
      <c r="M192" s="56">
        <f>K192+G192+J192</f>
        <v>0</v>
      </c>
      <c r="N192" s="56">
        <f>H192-K192-J192</f>
        <v>0</v>
      </c>
      <c r="O192" s="57" t="e">
        <f>M192/F192</f>
        <v>#DIV/0!</v>
      </c>
      <c r="P192" s="58"/>
      <c r="Q192" s="56">
        <f>SUM(Q193:Q195)</f>
        <v>0</v>
      </c>
      <c r="R192" s="56">
        <f>SUM(R193:R195)</f>
        <v>0</v>
      </c>
      <c r="S192" s="59">
        <f>+N192+C192+Q192+R192</f>
        <v>0</v>
      </c>
      <c r="T192" s="57" t="e">
        <f>+M192/(Q192+F192+R192+C192)</f>
        <v>#DIV/0!</v>
      </c>
      <c r="V192" s="7">
        <f>SUM(V193:V195)</f>
        <v>0</v>
      </c>
      <c r="W192" s="7">
        <f>SUM(W193:W195)</f>
        <v>0</v>
      </c>
      <c r="X192" s="7">
        <f>SUM(X193:X195)</f>
        <v>0</v>
      </c>
      <c r="Y192" s="51"/>
      <c r="Z192" s="7">
        <f>SUM(Z193:Z195)</f>
        <v>0</v>
      </c>
      <c r="AA192" s="7">
        <f>SUM(AA193:AA195)</f>
        <v>0</v>
      </c>
      <c r="AB192" s="7">
        <f>SUM(AB193:AB195)</f>
        <v>0</v>
      </c>
    </row>
    <row r="193" spans="1:28" s="64" customFormat="1" ht="12.75" hidden="1" x14ac:dyDescent="0.2">
      <c r="A193" s="60" t="s">
        <v>31</v>
      </c>
      <c r="B193" s="69"/>
      <c r="C193" s="8">
        <f>Jan!N193</f>
        <v>0</v>
      </c>
      <c r="D193" s="8">
        <f>W193+AA193</f>
        <v>0</v>
      </c>
      <c r="E193" s="8"/>
      <c r="F193" s="8">
        <f>D193+E193</f>
        <v>0</v>
      </c>
      <c r="G193" s="167"/>
      <c r="H193" s="167">
        <f>F193-G193</f>
        <v>0</v>
      </c>
      <c r="I193" s="187" t="e">
        <f>G193/F193</f>
        <v>#DIV/0!</v>
      </c>
      <c r="J193" s="188"/>
      <c r="K193" s="189"/>
      <c r="L193" s="66" t="e">
        <f t="shared" si="235"/>
        <v>#DIV/0!</v>
      </c>
      <c r="M193" s="8">
        <f>K193+G193+J193</f>
        <v>0</v>
      </c>
      <c r="N193" s="8">
        <f>H193-K193-J193</f>
        <v>0</v>
      </c>
      <c r="O193" s="63" t="e">
        <f>M193/F193</f>
        <v>#DIV/0!</v>
      </c>
      <c r="Q193" s="8"/>
      <c r="R193" s="8">
        <f>+X193+AB193</f>
        <v>0</v>
      </c>
      <c r="S193" s="65">
        <f>+N193+C193+Q193+R193</f>
        <v>0</v>
      </c>
      <c r="T193" s="66" t="e">
        <f t="shared" ref="T193:T195" si="236">+M193/(Q193+F193+R193+C193)</f>
        <v>#DIV/0!</v>
      </c>
      <c r="V193" s="8"/>
      <c r="W193" s="8"/>
      <c r="X193" s="8"/>
      <c r="Y193" s="67"/>
      <c r="Z193" s="8"/>
      <c r="AA193" s="8"/>
      <c r="AB193" s="8"/>
    </row>
    <row r="194" spans="1:28" s="64" customFormat="1" ht="12.75" hidden="1" x14ac:dyDescent="0.2">
      <c r="A194" s="60" t="s">
        <v>32</v>
      </c>
      <c r="B194" s="69"/>
      <c r="C194" s="8">
        <f>Jan!N194</f>
        <v>0</v>
      </c>
      <c r="D194" s="8">
        <f t="shared" ref="D194:D195" si="237">W194+AA194</f>
        <v>0</v>
      </c>
      <c r="E194" s="8"/>
      <c r="F194" s="8">
        <f t="shared" ref="F194:F195" si="238">D194+E194</f>
        <v>0</v>
      </c>
      <c r="G194" s="167"/>
      <c r="H194" s="167">
        <f>F194-G194</f>
        <v>0</v>
      </c>
      <c r="I194" s="187" t="e">
        <f>G194/F194</f>
        <v>#DIV/0!</v>
      </c>
      <c r="J194" s="188"/>
      <c r="K194" s="189"/>
      <c r="L194" s="66" t="e">
        <f t="shared" si="235"/>
        <v>#DIV/0!</v>
      </c>
      <c r="M194" s="8">
        <f t="shared" ref="M194:M195" si="239">K194+G194+J194</f>
        <v>0</v>
      </c>
      <c r="N194" s="8">
        <f t="shared" ref="N194:N195" si="240">H194-K194-J194</f>
        <v>0</v>
      </c>
      <c r="O194" s="63" t="e">
        <f>M194/F194</f>
        <v>#DIV/0!</v>
      </c>
      <c r="Q194" s="8"/>
      <c r="R194" s="8">
        <f t="shared" ref="R194:R195" si="241">+X194+AB194</f>
        <v>0</v>
      </c>
      <c r="S194" s="65">
        <f t="shared" ref="S194:S195" si="242">+N194+C194+Q194+R194</f>
        <v>0</v>
      </c>
      <c r="T194" s="66" t="e">
        <f t="shared" si="236"/>
        <v>#DIV/0!</v>
      </c>
      <c r="V194" s="8"/>
      <c r="W194" s="8"/>
      <c r="X194" s="8"/>
      <c r="Y194" s="67"/>
      <c r="Z194" s="8"/>
      <c r="AA194" s="8"/>
      <c r="AB194" s="8"/>
    </row>
    <row r="195" spans="1:28" s="64" customFormat="1" ht="12.75" hidden="1" x14ac:dyDescent="0.2">
      <c r="A195" s="60" t="s">
        <v>33</v>
      </c>
      <c r="B195" s="69"/>
      <c r="C195" s="8">
        <f>Jan!N195</f>
        <v>0</v>
      </c>
      <c r="D195" s="8">
        <f t="shared" si="237"/>
        <v>0</v>
      </c>
      <c r="E195" s="8"/>
      <c r="F195" s="8">
        <f t="shared" si="238"/>
        <v>0</v>
      </c>
      <c r="G195" s="167"/>
      <c r="H195" s="167">
        <f>F195-G195</f>
        <v>0</v>
      </c>
      <c r="I195" s="187" t="e">
        <f>G195/F195</f>
        <v>#DIV/0!</v>
      </c>
      <c r="J195" s="188"/>
      <c r="K195" s="189"/>
      <c r="L195" s="66" t="e">
        <f t="shared" si="235"/>
        <v>#DIV/0!</v>
      </c>
      <c r="M195" s="8">
        <f t="shared" si="239"/>
        <v>0</v>
      </c>
      <c r="N195" s="8">
        <f t="shared" si="240"/>
        <v>0</v>
      </c>
      <c r="O195" s="63" t="e">
        <f>M195/F195</f>
        <v>#DIV/0!</v>
      </c>
      <c r="Q195" s="8"/>
      <c r="R195" s="8">
        <f t="shared" si="241"/>
        <v>0</v>
      </c>
      <c r="S195" s="65">
        <f t="shared" si="242"/>
        <v>0</v>
      </c>
      <c r="T195" s="66" t="e">
        <f t="shared" si="236"/>
        <v>#DIV/0!</v>
      </c>
      <c r="V195" s="8"/>
      <c r="W195" s="8"/>
      <c r="X195" s="8"/>
      <c r="Y195" s="67"/>
      <c r="Z195" s="8"/>
      <c r="AA195" s="8"/>
      <c r="AB195" s="8"/>
    </row>
    <row r="196" spans="1:28" hidden="1" x14ac:dyDescent="0.25">
      <c r="A196" s="68"/>
      <c r="B196" s="69"/>
      <c r="C196" s="6"/>
      <c r="D196" s="6"/>
      <c r="E196" s="6"/>
      <c r="F196" s="6"/>
      <c r="G196" s="165"/>
      <c r="H196" s="165"/>
      <c r="I196" s="183"/>
      <c r="J196" s="184"/>
      <c r="K196" s="185"/>
      <c r="L196" s="50"/>
      <c r="M196" s="6"/>
      <c r="N196" s="6"/>
      <c r="O196" s="52"/>
      <c r="Q196" s="6"/>
      <c r="R196" s="6"/>
      <c r="S196" s="51"/>
      <c r="T196" s="54"/>
      <c r="V196" s="6"/>
      <c r="W196" s="6"/>
      <c r="X196" s="6"/>
      <c r="Y196" s="51"/>
      <c r="Z196" s="6"/>
      <c r="AA196" s="6"/>
      <c r="AB196" s="6"/>
    </row>
    <row r="197" spans="1:28" x14ac:dyDescent="0.25">
      <c r="A197" s="48"/>
      <c r="B197" s="49"/>
      <c r="C197" s="6"/>
      <c r="D197" s="6"/>
      <c r="E197" s="6"/>
      <c r="F197" s="6"/>
      <c r="G197" s="165"/>
      <c r="H197" s="165"/>
      <c r="I197" s="183"/>
      <c r="J197" s="184"/>
      <c r="K197" s="185"/>
      <c r="L197" s="50"/>
      <c r="M197" s="6"/>
      <c r="N197" s="6"/>
      <c r="O197" s="52"/>
      <c r="Q197" s="6"/>
      <c r="R197" s="6"/>
      <c r="S197" s="51"/>
      <c r="T197" s="54"/>
      <c r="V197" s="6"/>
      <c r="W197" s="6"/>
      <c r="X197" s="6"/>
      <c r="Y197" s="51"/>
      <c r="Z197" s="6"/>
      <c r="AA197" s="6"/>
      <c r="AB197" s="6"/>
    </row>
    <row r="198" spans="1:28" ht="45" x14ac:dyDescent="0.25">
      <c r="A198" s="55" t="s">
        <v>101</v>
      </c>
      <c r="B198" s="49" t="s">
        <v>102</v>
      </c>
      <c r="C198" s="7">
        <f>SUM(C199:C201)</f>
        <v>-9631.44</v>
      </c>
      <c r="D198" s="7">
        <f>SUM(D199:D201)</f>
        <v>0</v>
      </c>
      <c r="E198" s="7">
        <f>SUM(E199:E201)</f>
        <v>0</v>
      </c>
      <c r="F198" s="56">
        <f>D198+E198</f>
        <v>0</v>
      </c>
      <c r="G198" s="166">
        <f>SUM(G199:G201)</f>
        <v>0</v>
      </c>
      <c r="H198" s="166">
        <f>F198-G198</f>
        <v>0</v>
      </c>
      <c r="I198" s="186" t="e">
        <f>G198/F198</f>
        <v>#DIV/0!</v>
      </c>
      <c r="J198" s="166">
        <f>SUM(J199:J201)</f>
        <v>0</v>
      </c>
      <c r="K198" s="166">
        <f>SUM(K199:K201)</f>
        <v>0</v>
      </c>
      <c r="L198" s="57" t="e">
        <f t="shared" ref="L198:L201" si="243">(K198+J198)/F198</f>
        <v>#DIV/0!</v>
      </c>
      <c r="M198" s="56">
        <f>K198+G198+J198</f>
        <v>0</v>
      </c>
      <c r="N198" s="56">
        <f>H198-K198-J198</f>
        <v>0</v>
      </c>
      <c r="O198" s="57" t="e">
        <f>M198/F198</f>
        <v>#DIV/0!</v>
      </c>
      <c r="P198" s="58"/>
      <c r="Q198" s="56">
        <f>SUM(Q199:Q201)</f>
        <v>0</v>
      </c>
      <c r="R198" s="56">
        <f>SUM(R199:R201)</f>
        <v>0</v>
      </c>
      <c r="S198" s="59">
        <f>+N198+C198+Q198+R198</f>
        <v>-9631.44</v>
      </c>
      <c r="T198" s="57">
        <f>+M198/(Q198+F198+R198+C198)</f>
        <v>0</v>
      </c>
      <c r="V198" s="7">
        <f>SUM(V199:V201)</f>
        <v>0</v>
      </c>
      <c r="W198" s="7">
        <f>SUM(W199:W201)</f>
        <v>0</v>
      </c>
      <c r="X198" s="7">
        <f>SUM(X199:X201)</f>
        <v>0</v>
      </c>
      <c r="Y198" s="51"/>
      <c r="Z198" s="7">
        <f>SUM(Z199:Z201)</f>
        <v>0</v>
      </c>
      <c r="AA198" s="7">
        <f>SUM(AA199:AA201)</f>
        <v>0</v>
      </c>
      <c r="AB198" s="7">
        <f>SUM(AB199:AB201)</f>
        <v>0</v>
      </c>
    </row>
    <row r="199" spans="1:28" s="64" customFormat="1" ht="12.75" hidden="1" x14ac:dyDescent="0.2">
      <c r="A199" s="60" t="s">
        <v>31</v>
      </c>
      <c r="B199" s="69"/>
      <c r="C199" s="8">
        <f>Jan!N199</f>
        <v>0</v>
      </c>
      <c r="D199" s="8">
        <f>W199+AA199</f>
        <v>0</v>
      </c>
      <c r="E199" s="8"/>
      <c r="F199" s="8">
        <f>D199+E199</f>
        <v>0</v>
      </c>
      <c r="G199" s="167"/>
      <c r="H199" s="167">
        <f>F199-G199</f>
        <v>0</v>
      </c>
      <c r="I199" s="187" t="e">
        <f>G199/F199</f>
        <v>#DIV/0!</v>
      </c>
      <c r="J199" s="188"/>
      <c r="K199" s="189"/>
      <c r="L199" s="66" t="e">
        <f t="shared" si="243"/>
        <v>#DIV/0!</v>
      </c>
      <c r="M199" s="8">
        <f>K199+G199+J199</f>
        <v>0</v>
      </c>
      <c r="N199" s="8">
        <f>H199-K199-J199</f>
        <v>0</v>
      </c>
      <c r="O199" s="63" t="e">
        <f>M199/F199</f>
        <v>#DIV/0!</v>
      </c>
      <c r="Q199" s="8"/>
      <c r="R199" s="8">
        <f>+X199+AB199</f>
        <v>0</v>
      </c>
      <c r="S199" s="65">
        <f>+N199+C199+Q199+R199</f>
        <v>0</v>
      </c>
      <c r="T199" s="66" t="e">
        <f t="shared" ref="T199:T201" si="244">+M199/(Q199+F199+R199+C199)</f>
        <v>#DIV/0!</v>
      </c>
      <c r="V199" s="8"/>
      <c r="W199" s="8"/>
      <c r="X199" s="8"/>
      <c r="Y199" s="67"/>
      <c r="Z199" s="8"/>
      <c r="AA199" s="8"/>
      <c r="AB199" s="8"/>
    </row>
    <row r="200" spans="1:28" s="64" customFormat="1" ht="12.75" x14ac:dyDescent="0.2">
      <c r="A200" s="60" t="s">
        <v>103</v>
      </c>
      <c r="B200" s="69"/>
      <c r="C200" s="8">
        <f>Jan!N200</f>
        <v>-9631.44</v>
      </c>
      <c r="D200" s="8">
        <f t="shared" ref="D200:D201" si="245">W200+AA200</f>
        <v>0</v>
      </c>
      <c r="E200" s="8"/>
      <c r="F200" s="8">
        <f t="shared" ref="F200:F201" si="246">D200+E200</f>
        <v>0</v>
      </c>
      <c r="G200" s="167"/>
      <c r="H200" s="167">
        <f>F200-G200</f>
        <v>0</v>
      </c>
      <c r="I200" s="187" t="e">
        <f>G200/F200</f>
        <v>#DIV/0!</v>
      </c>
      <c r="J200" s="188"/>
      <c r="K200" s="189"/>
      <c r="L200" s="66" t="e">
        <f t="shared" si="243"/>
        <v>#DIV/0!</v>
      </c>
      <c r="M200" s="8">
        <f t="shared" ref="M200:M201" si="247">K200+G200+J200</f>
        <v>0</v>
      </c>
      <c r="N200" s="8">
        <f t="shared" ref="N200:N201" si="248">H200-K200-J200</f>
        <v>0</v>
      </c>
      <c r="O200" s="63" t="e">
        <f>M200/F200</f>
        <v>#DIV/0!</v>
      </c>
      <c r="Q200" s="8"/>
      <c r="R200" s="8">
        <f t="shared" ref="R200:R201" si="249">+X200+AB200</f>
        <v>0</v>
      </c>
      <c r="S200" s="65">
        <f t="shared" ref="S200:S201" si="250">+N200+C200+Q200+R200</f>
        <v>-9631.44</v>
      </c>
      <c r="T200" s="66">
        <f t="shared" si="244"/>
        <v>0</v>
      </c>
      <c r="V200" s="8"/>
      <c r="W200" s="8"/>
      <c r="X200" s="8"/>
      <c r="Y200" s="67"/>
      <c r="Z200" s="8"/>
      <c r="AA200" s="8"/>
      <c r="AB200" s="8"/>
    </row>
    <row r="201" spans="1:28" s="64" customFormat="1" ht="12.75" hidden="1" x14ac:dyDescent="0.2">
      <c r="A201" s="60" t="s">
        <v>104</v>
      </c>
      <c r="B201" s="69"/>
      <c r="C201" s="8">
        <f>Jan!N201</f>
        <v>0</v>
      </c>
      <c r="D201" s="8">
        <f t="shared" si="245"/>
        <v>0</v>
      </c>
      <c r="E201" s="8"/>
      <c r="F201" s="8">
        <f t="shared" si="246"/>
        <v>0</v>
      </c>
      <c r="G201" s="167"/>
      <c r="H201" s="167">
        <f>F201-G201</f>
        <v>0</v>
      </c>
      <c r="I201" s="187" t="e">
        <f>G201/F201</f>
        <v>#DIV/0!</v>
      </c>
      <c r="J201" s="188"/>
      <c r="K201" s="189"/>
      <c r="L201" s="66" t="e">
        <f t="shared" si="243"/>
        <v>#DIV/0!</v>
      </c>
      <c r="M201" s="8">
        <f t="shared" si="247"/>
        <v>0</v>
      </c>
      <c r="N201" s="8">
        <f t="shared" si="248"/>
        <v>0</v>
      </c>
      <c r="O201" s="63" t="e">
        <f>M201/F201</f>
        <v>#DIV/0!</v>
      </c>
      <c r="Q201" s="8"/>
      <c r="R201" s="8">
        <f t="shared" si="249"/>
        <v>0</v>
      </c>
      <c r="S201" s="65">
        <f t="shared" si="250"/>
        <v>0</v>
      </c>
      <c r="T201" s="66" t="e">
        <f t="shared" si="244"/>
        <v>#DIV/0!</v>
      </c>
      <c r="V201" s="8"/>
      <c r="W201" s="8"/>
      <c r="X201" s="8"/>
      <c r="Y201" s="67"/>
      <c r="Z201" s="8"/>
      <c r="AA201" s="8"/>
      <c r="AB201" s="8"/>
    </row>
    <row r="202" spans="1:28" x14ac:dyDescent="0.25">
      <c r="A202" s="68"/>
      <c r="B202" s="69"/>
      <c r="C202" s="6"/>
      <c r="D202" s="6"/>
      <c r="E202" s="6"/>
      <c r="F202" s="6"/>
      <c r="G202" s="165"/>
      <c r="H202" s="165"/>
      <c r="I202" s="183"/>
      <c r="J202" s="184"/>
      <c r="K202" s="185"/>
      <c r="L202" s="50"/>
      <c r="M202" s="6"/>
      <c r="N202" s="6"/>
      <c r="O202" s="52"/>
      <c r="Q202" s="6"/>
      <c r="R202" s="6"/>
      <c r="S202" s="51"/>
      <c r="T202" s="54"/>
      <c r="V202" s="6"/>
      <c r="W202" s="6"/>
      <c r="X202" s="6"/>
      <c r="Y202" s="51"/>
      <c r="Z202" s="6"/>
      <c r="AA202" s="6"/>
      <c r="AB202" s="6"/>
    </row>
    <row r="203" spans="1:28" x14ac:dyDescent="0.25">
      <c r="A203" s="48" t="s">
        <v>105</v>
      </c>
      <c r="B203" s="49"/>
      <c r="C203" s="6"/>
      <c r="D203" s="6"/>
      <c r="E203" s="6"/>
      <c r="F203" s="6"/>
      <c r="G203" s="165"/>
      <c r="H203" s="165"/>
      <c r="I203" s="183"/>
      <c r="J203" s="184"/>
      <c r="K203" s="185"/>
      <c r="L203" s="50"/>
      <c r="M203" s="6"/>
      <c r="N203" s="6"/>
      <c r="O203" s="52"/>
      <c r="Q203" s="6"/>
      <c r="R203" s="6"/>
      <c r="S203" s="51"/>
      <c r="T203" s="54"/>
      <c r="V203" s="6"/>
      <c r="W203" s="6"/>
      <c r="X203" s="6"/>
      <c r="Y203" s="51"/>
      <c r="Z203" s="6"/>
      <c r="AA203" s="6"/>
      <c r="AB203" s="6"/>
    </row>
    <row r="204" spans="1:28" ht="45" x14ac:dyDescent="0.25">
      <c r="A204" s="55" t="s">
        <v>106</v>
      </c>
      <c r="B204" s="49" t="s">
        <v>107</v>
      </c>
      <c r="C204" s="7">
        <f>SUM(C205:C207)</f>
        <v>0</v>
      </c>
      <c r="D204" s="7">
        <f>SUM(D205:D207)</f>
        <v>0</v>
      </c>
      <c r="E204" s="7">
        <f>SUM(E205:E207)</f>
        <v>0</v>
      </c>
      <c r="F204" s="56">
        <f>D204+E204</f>
        <v>0</v>
      </c>
      <c r="G204" s="166">
        <f>SUM(G205:G207)</f>
        <v>0</v>
      </c>
      <c r="H204" s="166">
        <f>F204-G204</f>
        <v>0</v>
      </c>
      <c r="I204" s="186" t="e">
        <f>G204/F204</f>
        <v>#DIV/0!</v>
      </c>
      <c r="J204" s="166">
        <f>SUM(J205:J207)</f>
        <v>0</v>
      </c>
      <c r="K204" s="166">
        <f>SUM(K205:K207)</f>
        <v>0</v>
      </c>
      <c r="L204" s="57" t="e">
        <f t="shared" ref="L204:L207" si="251">(K204+J204)/F204</f>
        <v>#DIV/0!</v>
      </c>
      <c r="M204" s="56">
        <f>K204+G204+J204</f>
        <v>0</v>
      </c>
      <c r="N204" s="56">
        <f>H204-K204-J204</f>
        <v>0</v>
      </c>
      <c r="O204" s="57" t="e">
        <f>M204/F204</f>
        <v>#DIV/0!</v>
      </c>
      <c r="P204" s="58"/>
      <c r="Q204" s="56">
        <f>SUM(Q205:Q207)</f>
        <v>0</v>
      </c>
      <c r="R204" s="56">
        <f>SUM(R205:R207)</f>
        <v>0</v>
      </c>
      <c r="S204" s="59">
        <f>+N204+C204+Q204+R204</f>
        <v>0</v>
      </c>
      <c r="T204" s="57" t="e">
        <f>+M204/(Q204+F204+R204+C204)</f>
        <v>#DIV/0!</v>
      </c>
      <c r="V204" s="7">
        <f>SUM(V205:V207)</f>
        <v>0</v>
      </c>
      <c r="W204" s="7">
        <f>SUM(W205:W207)</f>
        <v>0</v>
      </c>
      <c r="X204" s="7">
        <f>SUM(X205:X207)</f>
        <v>0</v>
      </c>
      <c r="Y204" s="51"/>
      <c r="Z204" s="7">
        <f>SUM(Z205:Z207)</f>
        <v>0</v>
      </c>
      <c r="AA204" s="7">
        <f>SUM(AA205:AA207)</f>
        <v>0</v>
      </c>
      <c r="AB204" s="7">
        <f>SUM(AB205:AB207)</f>
        <v>0</v>
      </c>
    </row>
    <row r="205" spans="1:28" s="64" customFormat="1" ht="12.75" hidden="1" x14ac:dyDescent="0.2">
      <c r="A205" s="60" t="s">
        <v>31</v>
      </c>
      <c r="B205" s="69"/>
      <c r="C205" s="8">
        <f>Jan!N205</f>
        <v>0</v>
      </c>
      <c r="D205" s="8">
        <f>W205+AA205</f>
        <v>0</v>
      </c>
      <c r="E205" s="8"/>
      <c r="F205" s="8">
        <f>D205+E205</f>
        <v>0</v>
      </c>
      <c r="G205" s="167"/>
      <c r="H205" s="167">
        <f>F205-G205</f>
        <v>0</v>
      </c>
      <c r="I205" s="187" t="e">
        <f>G205/F205</f>
        <v>#DIV/0!</v>
      </c>
      <c r="J205" s="188"/>
      <c r="K205" s="189"/>
      <c r="L205" s="66" t="e">
        <f t="shared" si="251"/>
        <v>#DIV/0!</v>
      </c>
      <c r="M205" s="8">
        <f>K205+G205+J205</f>
        <v>0</v>
      </c>
      <c r="N205" s="8">
        <f>H205-K205-J205</f>
        <v>0</v>
      </c>
      <c r="O205" s="63" t="e">
        <f>M205/F205</f>
        <v>#DIV/0!</v>
      </c>
      <c r="Q205" s="8"/>
      <c r="R205" s="8">
        <f>+X205+AB205</f>
        <v>0</v>
      </c>
      <c r="S205" s="65">
        <f>+N205+C205+Q205+R205</f>
        <v>0</v>
      </c>
      <c r="T205" s="66" t="e">
        <f t="shared" ref="T205:T207" si="252">+M205/(Q205+F205+R205+C205)</f>
        <v>#DIV/0!</v>
      </c>
      <c r="V205" s="8"/>
      <c r="W205" s="8"/>
      <c r="X205" s="8"/>
      <c r="Y205" s="67"/>
      <c r="Z205" s="8"/>
      <c r="AA205" s="8"/>
      <c r="AB205" s="8"/>
    </row>
    <row r="206" spans="1:28" s="64" customFormat="1" ht="12.75" x14ac:dyDescent="0.2">
      <c r="A206" s="60" t="s">
        <v>103</v>
      </c>
      <c r="B206" s="69"/>
      <c r="C206" s="8">
        <f>Jan!N206</f>
        <v>0</v>
      </c>
      <c r="D206" s="8">
        <f t="shared" ref="D206:D207" si="253">W206+AA206</f>
        <v>0</v>
      </c>
      <c r="E206" s="8"/>
      <c r="F206" s="8">
        <f t="shared" ref="F206:F207" si="254">D206+E206</f>
        <v>0</v>
      </c>
      <c r="G206" s="167"/>
      <c r="H206" s="167">
        <f>F206-G206</f>
        <v>0</v>
      </c>
      <c r="I206" s="187" t="e">
        <f>G206/F206</f>
        <v>#DIV/0!</v>
      </c>
      <c r="J206" s="188"/>
      <c r="K206" s="189"/>
      <c r="L206" s="66" t="e">
        <f t="shared" si="251"/>
        <v>#DIV/0!</v>
      </c>
      <c r="M206" s="8">
        <f t="shared" ref="M206:M207" si="255">K206+G206+J206</f>
        <v>0</v>
      </c>
      <c r="N206" s="8">
        <f t="shared" ref="N206:N207" si="256">H206-K206-J206</f>
        <v>0</v>
      </c>
      <c r="O206" s="63" t="e">
        <f>M206/F206</f>
        <v>#DIV/0!</v>
      </c>
      <c r="Q206" s="8"/>
      <c r="R206" s="8">
        <f t="shared" ref="R206:R207" si="257">+X206+AB206</f>
        <v>0</v>
      </c>
      <c r="S206" s="65">
        <f t="shared" ref="S206:S207" si="258">+N206+C206+Q206+R206</f>
        <v>0</v>
      </c>
      <c r="T206" s="66" t="e">
        <f t="shared" si="252"/>
        <v>#DIV/0!</v>
      </c>
      <c r="V206" s="8"/>
      <c r="W206" s="8"/>
      <c r="X206" s="8"/>
      <c r="Y206" s="67"/>
      <c r="Z206" s="8"/>
      <c r="AA206" s="8"/>
      <c r="AB206" s="8"/>
    </row>
    <row r="207" spans="1:28" s="64" customFormat="1" ht="12.75" hidden="1" x14ac:dyDescent="0.2">
      <c r="A207" s="60" t="s">
        <v>104</v>
      </c>
      <c r="B207" s="69"/>
      <c r="C207" s="8">
        <f>Jan!N207</f>
        <v>0</v>
      </c>
      <c r="D207" s="8">
        <f t="shared" si="253"/>
        <v>0</v>
      </c>
      <c r="E207" s="8"/>
      <c r="F207" s="8">
        <f t="shared" si="254"/>
        <v>0</v>
      </c>
      <c r="G207" s="167"/>
      <c r="H207" s="167">
        <f>F207-G207</f>
        <v>0</v>
      </c>
      <c r="I207" s="187" t="e">
        <f>G207/F207</f>
        <v>#DIV/0!</v>
      </c>
      <c r="J207" s="188"/>
      <c r="K207" s="189"/>
      <c r="L207" s="66" t="e">
        <f t="shared" si="251"/>
        <v>#DIV/0!</v>
      </c>
      <c r="M207" s="8">
        <f t="shared" si="255"/>
        <v>0</v>
      </c>
      <c r="N207" s="8">
        <f t="shared" si="256"/>
        <v>0</v>
      </c>
      <c r="O207" s="63" t="e">
        <f>M207/F207</f>
        <v>#DIV/0!</v>
      </c>
      <c r="Q207" s="8"/>
      <c r="R207" s="8">
        <f t="shared" si="257"/>
        <v>0</v>
      </c>
      <c r="S207" s="65">
        <f t="shared" si="258"/>
        <v>0</v>
      </c>
      <c r="T207" s="66" t="e">
        <f t="shared" si="252"/>
        <v>#DIV/0!</v>
      </c>
      <c r="V207" s="8"/>
      <c r="W207" s="8"/>
      <c r="X207" s="8"/>
      <c r="Y207" s="67"/>
      <c r="Z207" s="8"/>
      <c r="AA207" s="8"/>
      <c r="AB207" s="8"/>
    </row>
    <row r="208" spans="1:28" x14ac:dyDescent="0.25">
      <c r="A208" s="68"/>
      <c r="B208" s="69"/>
      <c r="C208" s="6"/>
      <c r="D208" s="6"/>
      <c r="E208" s="6"/>
      <c r="F208" s="6"/>
      <c r="G208" s="165"/>
      <c r="H208" s="165"/>
      <c r="I208" s="183"/>
      <c r="J208" s="184"/>
      <c r="K208" s="185"/>
      <c r="L208" s="50"/>
      <c r="M208" s="6"/>
      <c r="N208" s="6"/>
      <c r="O208" s="52"/>
      <c r="Q208" s="6"/>
      <c r="R208" s="6"/>
      <c r="S208" s="51"/>
      <c r="T208" s="54"/>
      <c r="V208" s="6"/>
      <c r="W208" s="6"/>
      <c r="X208" s="6"/>
      <c r="Y208" s="51"/>
      <c r="Z208" s="6"/>
      <c r="AA208" s="6"/>
      <c r="AB208" s="6"/>
    </row>
    <row r="209" spans="1:28" hidden="1" x14ac:dyDescent="0.25">
      <c r="A209" s="71" t="s">
        <v>108</v>
      </c>
      <c r="B209" s="49"/>
      <c r="C209" s="6">
        <f>SUM(C210:C212)</f>
        <v>0</v>
      </c>
      <c r="D209" s="7">
        <f>SUM(D210:D212)</f>
        <v>0</v>
      </c>
      <c r="E209" s="6">
        <f>SUM(E210:E212)</f>
        <v>0</v>
      </c>
      <c r="F209" s="56">
        <f>D209+E209</f>
        <v>0</v>
      </c>
      <c r="G209" s="166">
        <f>SUM(G210:G212)</f>
        <v>0</v>
      </c>
      <c r="H209" s="166">
        <f>F209-G209</f>
        <v>0</v>
      </c>
      <c r="I209" s="186" t="e">
        <f>G209/F209</f>
        <v>#DIV/0!</v>
      </c>
      <c r="J209" s="166">
        <f>SUM(J210:J212)</f>
        <v>0</v>
      </c>
      <c r="K209" s="166">
        <f>SUM(K210:K212)</f>
        <v>0</v>
      </c>
      <c r="L209" s="57" t="e">
        <f t="shared" ref="L209:L212" si="259">(K209+J209)/F209</f>
        <v>#DIV/0!</v>
      </c>
      <c r="M209" s="56">
        <f>K209+G209+J209</f>
        <v>0</v>
      </c>
      <c r="N209" s="56">
        <f>H209-K209-J209</f>
        <v>0</v>
      </c>
      <c r="O209" s="57" t="e">
        <f>M209/F209</f>
        <v>#DIV/0!</v>
      </c>
      <c r="P209" s="58"/>
      <c r="Q209" s="56">
        <f>SUM(Q210:Q212)</f>
        <v>0</v>
      </c>
      <c r="R209" s="56">
        <f>SUM(R210:R212)</f>
        <v>0</v>
      </c>
      <c r="S209" s="59">
        <f>+N209+C209+Q209+R209</f>
        <v>0</v>
      </c>
      <c r="T209" s="57" t="e">
        <f>+M209/(Q209+F209+R209+C209)</f>
        <v>#DIV/0!</v>
      </c>
      <c r="V209" s="7">
        <f>SUM(V210:V212)</f>
        <v>0</v>
      </c>
      <c r="W209" s="7">
        <f>SUM(W210:W212)</f>
        <v>0</v>
      </c>
      <c r="X209" s="7">
        <f>SUM(X210:X212)</f>
        <v>0</v>
      </c>
      <c r="Y209" s="51"/>
      <c r="Z209" s="7">
        <f>SUM(Z210:Z212)</f>
        <v>0</v>
      </c>
      <c r="AA209" s="7">
        <f>SUM(AA210:AA212)</f>
        <v>0</v>
      </c>
      <c r="AB209" s="7">
        <f>SUM(AB210:AB212)</f>
        <v>0</v>
      </c>
    </row>
    <row r="210" spans="1:28" s="64" customFormat="1" ht="12.75" hidden="1" x14ac:dyDescent="0.2">
      <c r="A210" s="60" t="s">
        <v>31</v>
      </c>
      <c r="B210" s="69"/>
      <c r="C210" s="8">
        <f>Jan!N210</f>
        <v>0</v>
      </c>
      <c r="D210" s="8">
        <f>W210+AA210</f>
        <v>0</v>
      </c>
      <c r="E210" s="8"/>
      <c r="F210" s="8">
        <f>D210+E210</f>
        <v>0</v>
      </c>
      <c r="G210" s="167"/>
      <c r="H210" s="167">
        <f>F210-G210</f>
        <v>0</v>
      </c>
      <c r="I210" s="187" t="e">
        <f>G210/F210</f>
        <v>#DIV/0!</v>
      </c>
      <c r="J210" s="188"/>
      <c r="K210" s="189"/>
      <c r="L210" s="66" t="e">
        <f t="shared" si="259"/>
        <v>#DIV/0!</v>
      </c>
      <c r="M210" s="8">
        <f>K210+G210+J210</f>
        <v>0</v>
      </c>
      <c r="N210" s="8">
        <f>H210-K210-J210</f>
        <v>0</v>
      </c>
      <c r="O210" s="63" t="e">
        <f>M210/F210</f>
        <v>#DIV/0!</v>
      </c>
      <c r="Q210" s="8"/>
      <c r="R210" s="8">
        <f>+X210+AB210</f>
        <v>0</v>
      </c>
      <c r="S210" s="65">
        <f>+N210+C210+Q210+R210</f>
        <v>0</v>
      </c>
      <c r="T210" s="66" t="e">
        <f t="shared" ref="T210:T212" si="260">+M210/(Q210+F210+R210+C210)</f>
        <v>#DIV/0!</v>
      </c>
      <c r="V210" s="8"/>
      <c r="W210" s="8"/>
      <c r="X210" s="8"/>
      <c r="Y210" s="67"/>
      <c r="Z210" s="8"/>
      <c r="AA210" s="8"/>
      <c r="AB210" s="8"/>
    </row>
    <row r="211" spans="1:28" s="64" customFormat="1" ht="12.75" hidden="1" x14ac:dyDescent="0.2">
      <c r="A211" s="60" t="s">
        <v>32</v>
      </c>
      <c r="B211" s="69"/>
      <c r="C211" s="8">
        <f>Jan!N211</f>
        <v>0</v>
      </c>
      <c r="D211" s="8">
        <f t="shared" ref="D211:D212" si="261">W211+AA211</f>
        <v>0</v>
      </c>
      <c r="E211" s="8"/>
      <c r="F211" s="8">
        <f t="shared" ref="F211:F212" si="262">D211+E211</f>
        <v>0</v>
      </c>
      <c r="G211" s="167"/>
      <c r="H211" s="167">
        <f>F211-G211</f>
        <v>0</v>
      </c>
      <c r="I211" s="187" t="e">
        <f>G211/F211</f>
        <v>#DIV/0!</v>
      </c>
      <c r="J211" s="188"/>
      <c r="K211" s="189"/>
      <c r="L211" s="66" t="e">
        <f t="shared" si="259"/>
        <v>#DIV/0!</v>
      </c>
      <c r="M211" s="8">
        <f t="shared" ref="M211:M212" si="263">K211+G211+J211</f>
        <v>0</v>
      </c>
      <c r="N211" s="8">
        <f t="shared" ref="N211:N212" si="264">H211-K211-J211</f>
        <v>0</v>
      </c>
      <c r="O211" s="63" t="e">
        <f>M211/F211</f>
        <v>#DIV/0!</v>
      </c>
      <c r="Q211" s="8"/>
      <c r="R211" s="8">
        <f t="shared" ref="R211:R212" si="265">+X211+AB211</f>
        <v>0</v>
      </c>
      <c r="S211" s="65">
        <f t="shared" ref="S211:S212" si="266">+N211+C211+Q211+R211</f>
        <v>0</v>
      </c>
      <c r="T211" s="66" t="e">
        <f t="shared" si="260"/>
        <v>#DIV/0!</v>
      </c>
      <c r="V211" s="8"/>
      <c r="W211" s="8"/>
      <c r="X211" s="8"/>
      <c r="Y211" s="67"/>
      <c r="Z211" s="8"/>
      <c r="AA211" s="8"/>
      <c r="AB211" s="8"/>
    </row>
    <row r="212" spans="1:28" s="64" customFormat="1" ht="12.75" hidden="1" x14ac:dyDescent="0.2">
      <c r="A212" s="60" t="s">
        <v>33</v>
      </c>
      <c r="B212" s="69"/>
      <c r="C212" s="8">
        <f>Jan!N212</f>
        <v>0</v>
      </c>
      <c r="D212" s="8">
        <f t="shared" si="261"/>
        <v>0</v>
      </c>
      <c r="E212" s="8"/>
      <c r="F212" s="8">
        <f t="shared" si="262"/>
        <v>0</v>
      </c>
      <c r="G212" s="167"/>
      <c r="H212" s="167">
        <f>F212-G212</f>
        <v>0</v>
      </c>
      <c r="I212" s="187" t="e">
        <f>G212/F212</f>
        <v>#DIV/0!</v>
      </c>
      <c r="J212" s="188"/>
      <c r="K212" s="189"/>
      <c r="L212" s="66" t="e">
        <f t="shared" si="259"/>
        <v>#DIV/0!</v>
      </c>
      <c r="M212" s="8">
        <f t="shared" si="263"/>
        <v>0</v>
      </c>
      <c r="N212" s="8">
        <f t="shared" si="264"/>
        <v>0</v>
      </c>
      <c r="O212" s="63" t="e">
        <f>M212/F212</f>
        <v>#DIV/0!</v>
      </c>
      <c r="Q212" s="8"/>
      <c r="R212" s="8">
        <f t="shared" si="265"/>
        <v>0</v>
      </c>
      <c r="S212" s="65">
        <f t="shared" si="266"/>
        <v>0</v>
      </c>
      <c r="T212" s="66" t="e">
        <f t="shared" si="260"/>
        <v>#DIV/0!</v>
      </c>
      <c r="V212" s="8"/>
      <c r="W212" s="8"/>
      <c r="X212" s="8"/>
      <c r="Y212" s="67"/>
      <c r="Z212" s="8"/>
      <c r="AA212" s="8"/>
      <c r="AB212" s="8"/>
    </row>
    <row r="213" spans="1:28" ht="12" hidden="1" customHeight="1" x14ac:dyDescent="0.25">
      <c r="A213" s="68"/>
      <c r="B213" s="69"/>
      <c r="C213" s="6"/>
      <c r="D213" s="6"/>
      <c r="E213" s="6"/>
      <c r="F213" s="6"/>
      <c r="G213" s="165"/>
      <c r="H213" s="165"/>
      <c r="I213" s="183"/>
      <c r="J213" s="184"/>
      <c r="K213" s="185"/>
      <c r="L213" s="50"/>
      <c r="M213" s="6"/>
      <c r="N213" s="6"/>
      <c r="O213" s="52"/>
      <c r="Q213" s="6"/>
      <c r="R213" s="6"/>
      <c r="S213" s="51"/>
      <c r="T213" s="54"/>
      <c r="V213" s="6"/>
      <c r="W213" s="6"/>
      <c r="X213" s="6"/>
      <c r="Y213" s="51"/>
      <c r="Z213" s="6"/>
      <c r="AA213" s="6"/>
      <c r="AB213" s="6"/>
    </row>
    <row r="214" spans="1:28" s="24" customFormat="1" x14ac:dyDescent="0.25">
      <c r="A214" s="71" t="s">
        <v>109</v>
      </c>
      <c r="B214" s="49"/>
      <c r="C214" s="7">
        <f>SUM(C215:C217)</f>
        <v>340223.43999999989</v>
      </c>
      <c r="D214" s="7">
        <f>SUM(D215:D217)</f>
        <v>0</v>
      </c>
      <c r="E214" s="7">
        <f>SUM(E215:E217)</f>
        <v>0</v>
      </c>
      <c r="F214" s="7">
        <f>D214+E214</f>
        <v>0</v>
      </c>
      <c r="G214" s="168">
        <f>SUM(G215:G217)</f>
        <v>0</v>
      </c>
      <c r="H214" s="168">
        <f>F214-G214</f>
        <v>0</v>
      </c>
      <c r="I214" s="186" t="e">
        <f>G214/F214</f>
        <v>#DIV/0!</v>
      </c>
      <c r="J214" s="168">
        <f>SUM(J215:J217)</f>
        <v>0</v>
      </c>
      <c r="K214" s="168">
        <f>SUM(K215:K217)</f>
        <v>0</v>
      </c>
      <c r="L214" s="57" t="e">
        <f t="shared" ref="L214:L217" si="267">(K214+J214)/F214</f>
        <v>#DIV/0!</v>
      </c>
      <c r="M214" s="7">
        <f>K214+G214+J214</f>
        <v>0</v>
      </c>
      <c r="N214" s="7">
        <f>H214-K214-J214</f>
        <v>0</v>
      </c>
      <c r="O214" s="72" t="e">
        <f>M214/F214</f>
        <v>#DIV/0!</v>
      </c>
      <c r="Q214" s="7">
        <f>SUM(Q215:Q217)</f>
        <v>0</v>
      </c>
      <c r="R214" s="7">
        <f>SUM(R215:R217)</f>
        <v>0</v>
      </c>
      <c r="S214" s="59">
        <f>+N214+C214+Q214+R214</f>
        <v>340223.43999999989</v>
      </c>
      <c r="T214" s="57">
        <f t="shared" ref="T214:T217" si="268">+M214/(Q214+F214+R214+C214)</f>
        <v>0</v>
      </c>
      <c r="V214" s="7">
        <f>SUM(V215:V217)</f>
        <v>0</v>
      </c>
      <c r="W214" s="7">
        <f>SUM(W215:W217)</f>
        <v>0</v>
      </c>
      <c r="X214" s="7">
        <f>SUM(X215:X217)</f>
        <v>0</v>
      </c>
      <c r="Y214" s="45"/>
      <c r="Z214" s="7">
        <f>SUM(Z215:Z217)</f>
        <v>0</v>
      </c>
      <c r="AA214" s="7">
        <f>SUM(AA215:AA217)</f>
        <v>0</v>
      </c>
      <c r="AB214" s="7">
        <f>SUM(AB215:AB217)</f>
        <v>0</v>
      </c>
    </row>
    <row r="215" spans="1:28" s="24" customFormat="1" hidden="1" x14ac:dyDescent="0.25">
      <c r="A215" s="48" t="s">
        <v>31</v>
      </c>
      <c r="B215" s="49"/>
      <c r="C215" s="7">
        <f>C210+C205+C199+C193+C188+C183+C178</f>
        <v>0</v>
      </c>
      <c r="D215" s="7">
        <f>D210+D205+D199+D193+D188+D183+D178</f>
        <v>0</v>
      </c>
      <c r="E215" s="7">
        <f>E210+E205+E199+E193+E188+E183+E178</f>
        <v>0</v>
      </c>
      <c r="F215" s="7">
        <f>D215+E215</f>
        <v>0</v>
      </c>
      <c r="G215" s="168">
        <f>G210+G205+G199+G193+G188+G183+G178</f>
        <v>0</v>
      </c>
      <c r="H215" s="168">
        <f>F215-G215</f>
        <v>0</v>
      </c>
      <c r="I215" s="183" t="e">
        <f>G215/F215</f>
        <v>#DIV/0!</v>
      </c>
      <c r="J215" s="168">
        <f t="shared" ref="J215:K217" si="269">J210+J205+J199+J193+J188+J183+J178</f>
        <v>0</v>
      </c>
      <c r="K215" s="168">
        <f t="shared" si="269"/>
        <v>0</v>
      </c>
      <c r="L215" s="57" t="e">
        <f t="shared" si="267"/>
        <v>#DIV/0!</v>
      </c>
      <c r="M215" s="7">
        <f t="shared" ref="M215:M217" si="270">K215+G215+J215</f>
        <v>0</v>
      </c>
      <c r="N215" s="7">
        <f t="shared" ref="N215:N217" si="271">H215-K215-J215</f>
        <v>0</v>
      </c>
      <c r="O215" s="72" t="e">
        <f>M215/F215</f>
        <v>#DIV/0!</v>
      </c>
      <c r="Q215" s="7">
        <f t="shared" ref="Q215:R217" si="272">Q210+Q205+Q199+Q193+Q188+Q183+Q178</f>
        <v>0</v>
      </c>
      <c r="R215" s="7">
        <f t="shared" si="272"/>
        <v>0</v>
      </c>
      <c r="S215" s="59">
        <f>+N215+C215+Q215+R215</f>
        <v>0</v>
      </c>
      <c r="T215" s="57" t="e">
        <f t="shared" si="268"/>
        <v>#DIV/0!</v>
      </c>
      <c r="V215" s="7">
        <f>V210+V205+V199+V193+V188+V183+V178</f>
        <v>0</v>
      </c>
      <c r="W215" s="7">
        <f t="shared" ref="W215:X217" si="273">W210+W205+W199+W193+W188+W183+W178</f>
        <v>0</v>
      </c>
      <c r="X215" s="7">
        <f t="shared" si="273"/>
        <v>0</v>
      </c>
      <c r="Y215" s="45"/>
      <c r="Z215" s="7">
        <f>Z210+Z205+Z199+Z193+Z188+Z183+Z178</f>
        <v>0</v>
      </c>
      <c r="AA215" s="7">
        <f t="shared" ref="AA215:AB217" si="274">AA210+AA205+AA199+AA193+AA188+AA183+AA178</f>
        <v>0</v>
      </c>
      <c r="AB215" s="7">
        <f t="shared" si="274"/>
        <v>0</v>
      </c>
    </row>
    <row r="216" spans="1:28" s="24" customFormat="1" x14ac:dyDescent="0.25">
      <c r="A216" s="48" t="s">
        <v>32</v>
      </c>
      <c r="B216" s="49"/>
      <c r="C216" s="7">
        <f t="shared" ref="C216:E217" si="275">C211+C206+C200+C194+C189+C184+C179</f>
        <v>340223.43999999989</v>
      </c>
      <c r="D216" s="7">
        <f t="shared" si="275"/>
        <v>0</v>
      </c>
      <c r="E216" s="7">
        <f t="shared" si="275"/>
        <v>0</v>
      </c>
      <c r="F216" s="7">
        <f>D216+E216</f>
        <v>0</v>
      </c>
      <c r="G216" s="168">
        <f>G211+G206+G200+G194+G189+G184+G179</f>
        <v>0</v>
      </c>
      <c r="H216" s="168">
        <f>F216-G216</f>
        <v>0</v>
      </c>
      <c r="I216" s="183" t="e">
        <f>G216/F216</f>
        <v>#DIV/0!</v>
      </c>
      <c r="J216" s="168">
        <f t="shared" si="269"/>
        <v>0</v>
      </c>
      <c r="K216" s="168">
        <f t="shared" si="269"/>
        <v>0</v>
      </c>
      <c r="L216" s="57" t="e">
        <f t="shared" si="267"/>
        <v>#DIV/0!</v>
      </c>
      <c r="M216" s="7">
        <f t="shared" si="270"/>
        <v>0</v>
      </c>
      <c r="N216" s="7">
        <f t="shared" si="271"/>
        <v>0</v>
      </c>
      <c r="O216" s="72" t="e">
        <f>M216/F216</f>
        <v>#DIV/0!</v>
      </c>
      <c r="Q216" s="7">
        <f t="shared" si="272"/>
        <v>0</v>
      </c>
      <c r="R216" s="7">
        <f t="shared" si="272"/>
        <v>0</v>
      </c>
      <c r="S216" s="59">
        <f t="shared" ref="S216:S217" si="276">+N216+C216+Q216+R216</f>
        <v>340223.43999999989</v>
      </c>
      <c r="T216" s="57">
        <f t="shared" si="268"/>
        <v>0</v>
      </c>
      <c r="V216" s="7">
        <f>V211+V206+V200+V194+V189+V184+V179</f>
        <v>0</v>
      </c>
      <c r="W216" s="7">
        <f t="shared" si="273"/>
        <v>0</v>
      </c>
      <c r="X216" s="7">
        <f t="shared" si="273"/>
        <v>0</v>
      </c>
      <c r="Y216" s="45"/>
      <c r="Z216" s="7">
        <f>Z211+Z206+Z200+Z194+Z189+Z184+Z179</f>
        <v>0</v>
      </c>
      <c r="AA216" s="7">
        <f t="shared" si="274"/>
        <v>0</v>
      </c>
      <c r="AB216" s="7">
        <f t="shared" si="274"/>
        <v>0</v>
      </c>
    </row>
    <row r="217" spans="1:28" s="24" customFormat="1" hidden="1" x14ac:dyDescent="0.25">
      <c r="A217" s="48" t="s">
        <v>33</v>
      </c>
      <c r="B217" s="49"/>
      <c r="C217" s="7">
        <f t="shared" si="275"/>
        <v>0</v>
      </c>
      <c r="D217" s="7">
        <f t="shared" si="275"/>
        <v>0</v>
      </c>
      <c r="E217" s="7">
        <f t="shared" si="275"/>
        <v>0</v>
      </c>
      <c r="F217" s="7">
        <f>D217+E217</f>
        <v>0</v>
      </c>
      <c r="G217" s="168">
        <f>G212+G207+G201+G195+G190+G185+G180</f>
        <v>0</v>
      </c>
      <c r="H217" s="168">
        <f>F217-G217</f>
        <v>0</v>
      </c>
      <c r="I217" s="183" t="e">
        <f>G217/F217</f>
        <v>#DIV/0!</v>
      </c>
      <c r="J217" s="168">
        <f t="shared" si="269"/>
        <v>0</v>
      </c>
      <c r="K217" s="168">
        <f t="shared" si="269"/>
        <v>0</v>
      </c>
      <c r="L217" s="57" t="e">
        <f t="shared" si="267"/>
        <v>#DIV/0!</v>
      </c>
      <c r="M217" s="7">
        <f t="shared" si="270"/>
        <v>0</v>
      </c>
      <c r="N217" s="7">
        <f t="shared" si="271"/>
        <v>0</v>
      </c>
      <c r="O217" s="72" t="e">
        <f>M217/F217</f>
        <v>#DIV/0!</v>
      </c>
      <c r="Q217" s="7">
        <f t="shared" si="272"/>
        <v>0</v>
      </c>
      <c r="R217" s="7">
        <f t="shared" si="272"/>
        <v>0</v>
      </c>
      <c r="S217" s="59">
        <f t="shared" si="276"/>
        <v>0</v>
      </c>
      <c r="T217" s="57" t="e">
        <f t="shared" si="268"/>
        <v>#DIV/0!</v>
      </c>
      <c r="V217" s="7">
        <f>V212+V207+V201+V195+V190+V185+V180</f>
        <v>0</v>
      </c>
      <c r="W217" s="7">
        <f t="shared" si="273"/>
        <v>0</v>
      </c>
      <c r="X217" s="7">
        <f t="shared" si="273"/>
        <v>0</v>
      </c>
      <c r="Y217" s="45"/>
      <c r="Z217" s="7">
        <f>Z212+Z207+Z201+Z195+Z190+Z185+Z180</f>
        <v>0</v>
      </c>
      <c r="AA217" s="7">
        <f t="shared" si="274"/>
        <v>0</v>
      </c>
      <c r="AB217" s="7">
        <f t="shared" si="274"/>
        <v>0</v>
      </c>
    </row>
    <row r="218" spans="1:28" x14ac:dyDescent="0.25">
      <c r="A218" s="68"/>
      <c r="B218" s="69"/>
      <c r="C218" s="6"/>
      <c r="D218" s="6"/>
      <c r="E218" s="6"/>
      <c r="F218" s="6"/>
      <c r="G218" s="165"/>
      <c r="H218" s="165"/>
      <c r="I218" s="183"/>
      <c r="J218" s="184"/>
      <c r="K218" s="185"/>
      <c r="L218" s="50"/>
      <c r="M218" s="6"/>
      <c r="N218" s="6"/>
      <c r="O218" s="52"/>
      <c r="Q218" s="6"/>
      <c r="R218" s="6"/>
      <c r="S218" s="51"/>
      <c r="T218" s="54"/>
      <c r="V218" s="6"/>
      <c r="W218" s="6"/>
      <c r="X218" s="6"/>
      <c r="Y218" s="51"/>
      <c r="Z218" s="6"/>
      <c r="AA218" s="6"/>
      <c r="AB218" s="6"/>
    </row>
    <row r="219" spans="1:28" ht="55.5" customHeight="1" x14ac:dyDescent="0.25">
      <c r="A219" s="75" t="s">
        <v>110</v>
      </c>
      <c r="B219" s="49"/>
      <c r="C219" s="6"/>
      <c r="D219" s="6"/>
      <c r="E219" s="6"/>
      <c r="F219" s="6"/>
      <c r="G219" s="165"/>
      <c r="H219" s="165"/>
      <c r="I219" s="183"/>
      <c r="J219" s="184"/>
      <c r="K219" s="185"/>
      <c r="L219" s="50"/>
      <c r="M219" s="6"/>
      <c r="N219" s="6"/>
      <c r="O219" s="52"/>
      <c r="Q219" s="6"/>
      <c r="R219" s="6"/>
      <c r="S219" s="51"/>
      <c r="T219" s="54"/>
      <c r="V219" s="6"/>
      <c r="W219" s="6"/>
      <c r="X219" s="6"/>
      <c r="Y219" s="51"/>
      <c r="Z219" s="6"/>
      <c r="AA219" s="6"/>
      <c r="AB219" s="6"/>
    </row>
    <row r="220" spans="1:28" ht="9" customHeight="1" x14ac:dyDescent="0.25">
      <c r="A220" s="48"/>
      <c r="B220" s="49"/>
      <c r="C220" s="6"/>
      <c r="D220" s="6"/>
      <c r="E220" s="6"/>
      <c r="F220" s="6"/>
      <c r="G220" s="165"/>
      <c r="H220" s="165"/>
      <c r="I220" s="183"/>
      <c r="J220" s="184"/>
      <c r="K220" s="185"/>
      <c r="L220" s="50"/>
      <c r="M220" s="6"/>
      <c r="N220" s="6"/>
      <c r="O220" s="52"/>
      <c r="Q220" s="6"/>
      <c r="R220" s="6"/>
      <c r="S220" s="51"/>
      <c r="T220" s="54"/>
      <c r="V220" s="6"/>
      <c r="W220" s="6"/>
      <c r="X220" s="6"/>
      <c r="Y220" s="51"/>
      <c r="Z220" s="6"/>
      <c r="AA220" s="6"/>
      <c r="AB220" s="6"/>
    </row>
    <row r="221" spans="1:28" ht="30" x14ac:dyDescent="0.25">
      <c r="A221" s="75" t="s">
        <v>111</v>
      </c>
      <c r="B221" s="49"/>
      <c r="C221" s="6"/>
      <c r="D221" s="6"/>
      <c r="E221" s="6"/>
      <c r="F221" s="6"/>
      <c r="G221" s="165"/>
      <c r="H221" s="165"/>
      <c r="I221" s="183"/>
      <c r="J221" s="184"/>
      <c r="K221" s="185"/>
      <c r="L221" s="50"/>
      <c r="M221" s="6"/>
      <c r="N221" s="6"/>
      <c r="O221" s="52"/>
      <c r="Q221" s="6"/>
      <c r="R221" s="6"/>
      <c r="S221" s="51"/>
      <c r="T221" s="54"/>
      <c r="V221" s="6"/>
      <c r="W221" s="6"/>
      <c r="X221" s="6"/>
      <c r="Y221" s="51"/>
      <c r="Z221" s="6"/>
      <c r="AA221" s="6"/>
      <c r="AB221" s="6"/>
    </row>
    <row r="222" spans="1:28" x14ac:dyDescent="0.25">
      <c r="A222" s="48"/>
      <c r="B222" s="49"/>
      <c r="C222" s="6"/>
      <c r="D222" s="6"/>
      <c r="E222" s="6"/>
      <c r="F222" s="6"/>
      <c r="G222" s="165"/>
      <c r="H222" s="165"/>
      <c r="I222" s="183"/>
      <c r="J222" s="184"/>
      <c r="K222" s="185"/>
      <c r="L222" s="50"/>
      <c r="M222" s="6"/>
      <c r="N222" s="6"/>
      <c r="O222" s="52"/>
      <c r="Q222" s="6"/>
      <c r="R222" s="6"/>
      <c r="S222" s="51"/>
      <c r="T222" s="54"/>
      <c r="V222" s="6"/>
      <c r="W222" s="6"/>
      <c r="X222" s="6"/>
      <c r="Y222" s="51"/>
      <c r="Z222" s="6"/>
      <c r="AA222" s="6"/>
      <c r="AB222" s="6"/>
    </row>
    <row r="223" spans="1:28" hidden="1" x14ac:dyDescent="0.25">
      <c r="A223" s="77"/>
      <c r="B223" s="49"/>
      <c r="C223" s="6"/>
      <c r="D223" s="6"/>
      <c r="E223" s="6"/>
      <c r="F223" s="6"/>
      <c r="G223" s="165"/>
      <c r="H223" s="165"/>
      <c r="I223" s="183"/>
      <c r="J223" s="184"/>
      <c r="K223" s="185"/>
      <c r="L223" s="50"/>
      <c r="M223" s="6"/>
      <c r="N223" s="6"/>
      <c r="O223" s="52"/>
      <c r="Q223" s="6"/>
      <c r="R223" s="6"/>
      <c r="S223" s="51"/>
      <c r="T223" s="54"/>
      <c r="V223" s="6"/>
      <c r="W223" s="6"/>
      <c r="X223" s="6"/>
      <c r="Y223" s="51"/>
      <c r="Z223" s="6"/>
      <c r="AA223" s="6"/>
      <c r="AB223" s="6"/>
    </row>
    <row r="224" spans="1:28" ht="30" x14ac:dyDescent="0.25">
      <c r="A224" s="55" t="s">
        <v>112</v>
      </c>
      <c r="B224" s="49" t="s">
        <v>113</v>
      </c>
      <c r="C224" s="7">
        <f>SUM(C225:C227)</f>
        <v>-809.09000000000015</v>
      </c>
      <c r="D224" s="7">
        <f>SUM(D225:D227)</f>
        <v>0</v>
      </c>
      <c r="E224" s="7">
        <f>SUM(E225:E227)</f>
        <v>0</v>
      </c>
      <c r="F224" s="56">
        <f>D224+E224</f>
        <v>0</v>
      </c>
      <c r="G224" s="166">
        <f>SUM(G225:G227)</f>
        <v>0</v>
      </c>
      <c r="H224" s="166">
        <f>F224-G224</f>
        <v>0</v>
      </c>
      <c r="I224" s="186" t="e">
        <f>G224/F224</f>
        <v>#DIV/0!</v>
      </c>
      <c r="J224" s="166">
        <f>SUM(J225:J227)</f>
        <v>0</v>
      </c>
      <c r="K224" s="166">
        <f>SUM(K225:K227)</f>
        <v>0</v>
      </c>
      <c r="L224" s="57" t="e">
        <f t="shared" ref="L224:L227" si="277">(K224+J224)/F224</f>
        <v>#DIV/0!</v>
      </c>
      <c r="M224" s="56">
        <f>K224+G224+J224</f>
        <v>0</v>
      </c>
      <c r="N224" s="56">
        <f>H224-K224-J224</f>
        <v>0</v>
      </c>
      <c r="O224" s="57" t="e">
        <f>M224/F224</f>
        <v>#DIV/0!</v>
      </c>
      <c r="P224" s="58"/>
      <c r="Q224" s="56">
        <f>SUM(Q225:Q227)</f>
        <v>0</v>
      </c>
      <c r="R224" s="56">
        <f>SUM(R225:R227)</f>
        <v>0</v>
      </c>
      <c r="S224" s="59">
        <f>+N224+C224+Q224+R224</f>
        <v>-809.09000000000015</v>
      </c>
      <c r="T224" s="57">
        <f>+M224/(Q224+F224+R224+C224)</f>
        <v>0</v>
      </c>
      <c r="V224" s="7">
        <f>SUM(V225:V227)</f>
        <v>0</v>
      </c>
      <c r="W224" s="7">
        <f>SUM(W225:W227)</f>
        <v>0</v>
      </c>
      <c r="X224" s="7">
        <f>SUM(X225:X227)</f>
        <v>0</v>
      </c>
      <c r="Y224" s="51"/>
      <c r="Z224" s="7">
        <f>SUM(Z225:Z227)</f>
        <v>0</v>
      </c>
      <c r="AA224" s="7">
        <f>SUM(AA225:AA227)</f>
        <v>0</v>
      </c>
      <c r="AB224" s="7">
        <f>SUM(AB225:AB227)</f>
        <v>0</v>
      </c>
    </row>
    <row r="225" spans="1:28" s="64" customFormat="1" ht="12.75" hidden="1" x14ac:dyDescent="0.2">
      <c r="A225" s="60" t="s">
        <v>31</v>
      </c>
      <c r="B225" s="69"/>
      <c r="C225" s="8">
        <f>Jan!N225</f>
        <v>0</v>
      </c>
      <c r="D225" s="8">
        <f>W225+AA225</f>
        <v>0</v>
      </c>
      <c r="E225" s="8"/>
      <c r="F225" s="8">
        <f>D225+E225</f>
        <v>0</v>
      </c>
      <c r="G225" s="167"/>
      <c r="H225" s="167">
        <f>F225-G225</f>
        <v>0</v>
      </c>
      <c r="I225" s="187" t="e">
        <f>G225/F225</f>
        <v>#DIV/0!</v>
      </c>
      <c r="J225" s="188"/>
      <c r="K225" s="189"/>
      <c r="L225" s="66" t="e">
        <f t="shared" si="277"/>
        <v>#DIV/0!</v>
      </c>
      <c r="M225" s="8">
        <f>K225+G225+J225</f>
        <v>0</v>
      </c>
      <c r="N225" s="8">
        <f>H225-K225-J225</f>
        <v>0</v>
      </c>
      <c r="O225" s="63" t="e">
        <f>M225/F225</f>
        <v>#DIV/0!</v>
      </c>
      <c r="Q225" s="8"/>
      <c r="R225" s="8">
        <f>+X225+AB225</f>
        <v>0</v>
      </c>
      <c r="S225" s="65">
        <f>+N225+C225+Q225+R225</f>
        <v>0</v>
      </c>
      <c r="T225" s="66" t="e">
        <f t="shared" ref="T225:T227" si="278">+M225/(Q225+F225+R225+C225)</f>
        <v>#DIV/0!</v>
      </c>
      <c r="V225" s="8"/>
      <c r="W225" s="8"/>
      <c r="X225" s="8"/>
      <c r="Y225" s="67"/>
      <c r="Z225" s="8"/>
      <c r="AA225" s="8"/>
      <c r="AB225" s="8"/>
    </row>
    <row r="226" spans="1:28" s="64" customFormat="1" ht="12.75" x14ac:dyDescent="0.2">
      <c r="A226" s="60" t="s">
        <v>32</v>
      </c>
      <c r="B226" s="69"/>
      <c r="C226" s="8">
        <f>Jan!N226</f>
        <v>-809.09000000000015</v>
      </c>
      <c r="D226" s="8">
        <f t="shared" ref="D226:D227" si="279">W226+AA226</f>
        <v>0</v>
      </c>
      <c r="E226" s="8"/>
      <c r="F226" s="8">
        <f t="shared" ref="F226:F227" si="280">D226+E226</f>
        <v>0</v>
      </c>
      <c r="G226" s="167"/>
      <c r="H226" s="167">
        <f>F226-G226</f>
        <v>0</v>
      </c>
      <c r="I226" s="187" t="e">
        <f>G226/F226</f>
        <v>#DIV/0!</v>
      </c>
      <c r="J226" s="188"/>
      <c r="K226" s="189"/>
      <c r="L226" s="66" t="e">
        <f t="shared" si="277"/>
        <v>#DIV/0!</v>
      </c>
      <c r="M226" s="8">
        <f t="shared" ref="M226:M227" si="281">K226+G226+J226</f>
        <v>0</v>
      </c>
      <c r="N226" s="8">
        <f t="shared" ref="N226:N227" si="282">H226-K226-J226</f>
        <v>0</v>
      </c>
      <c r="O226" s="63" t="e">
        <f>M226/F226</f>
        <v>#DIV/0!</v>
      </c>
      <c r="Q226" s="8"/>
      <c r="R226" s="8">
        <f t="shared" ref="R226:R227" si="283">+X226+AB226</f>
        <v>0</v>
      </c>
      <c r="S226" s="65">
        <f t="shared" ref="S226:S227" si="284">+N226+C226+Q226+R226</f>
        <v>-809.09000000000015</v>
      </c>
      <c r="T226" s="66">
        <f t="shared" si="278"/>
        <v>0</v>
      </c>
      <c r="V226" s="8"/>
      <c r="W226" s="8"/>
      <c r="X226" s="8"/>
      <c r="Y226" s="67"/>
      <c r="Z226" s="8"/>
      <c r="AA226" s="8"/>
      <c r="AB226" s="8"/>
    </row>
    <row r="227" spans="1:28" s="64" customFormat="1" ht="12.75" hidden="1" x14ac:dyDescent="0.2">
      <c r="A227" s="60" t="s">
        <v>33</v>
      </c>
      <c r="B227" s="69"/>
      <c r="C227" s="8">
        <f>Jan!N227</f>
        <v>0</v>
      </c>
      <c r="D227" s="8">
        <f t="shared" si="279"/>
        <v>0</v>
      </c>
      <c r="E227" s="8"/>
      <c r="F227" s="8">
        <f t="shared" si="280"/>
        <v>0</v>
      </c>
      <c r="G227" s="167"/>
      <c r="H227" s="167">
        <f>F227-G227</f>
        <v>0</v>
      </c>
      <c r="I227" s="187" t="e">
        <f>G227/F227</f>
        <v>#DIV/0!</v>
      </c>
      <c r="J227" s="188"/>
      <c r="K227" s="189"/>
      <c r="L227" s="66" t="e">
        <f t="shared" si="277"/>
        <v>#DIV/0!</v>
      </c>
      <c r="M227" s="8">
        <f t="shared" si="281"/>
        <v>0</v>
      </c>
      <c r="N227" s="8">
        <f t="shared" si="282"/>
        <v>0</v>
      </c>
      <c r="O227" s="63" t="e">
        <f>M227/F227</f>
        <v>#DIV/0!</v>
      </c>
      <c r="Q227" s="8"/>
      <c r="R227" s="8">
        <f t="shared" si="283"/>
        <v>0</v>
      </c>
      <c r="S227" s="65">
        <f t="shared" si="284"/>
        <v>0</v>
      </c>
      <c r="T227" s="66" t="e">
        <f t="shared" si="278"/>
        <v>#DIV/0!</v>
      </c>
      <c r="V227" s="8"/>
      <c r="W227" s="8"/>
      <c r="X227" s="8"/>
      <c r="Y227" s="67"/>
      <c r="Z227" s="8"/>
      <c r="AA227" s="8"/>
      <c r="AB227" s="8"/>
    </row>
    <row r="228" spans="1:28" ht="9.75" customHeight="1" x14ac:dyDescent="0.25">
      <c r="A228" s="68"/>
      <c r="B228" s="69"/>
      <c r="C228" s="6"/>
      <c r="D228" s="6"/>
      <c r="E228" s="6"/>
      <c r="F228" s="6"/>
      <c r="G228" s="165"/>
      <c r="H228" s="165"/>
      <c r="I228" s="183"/>
      <c r="J228" s="184"/>
      <c r="K228" s="185"/>
      <c r="L228" s="50"/>
      <c r="M228" s="6"/>
      <c r="N228" s="6"/>
      <c r="O228" s="52"/>
      <c r="Q228" s="6"/>
      <c r="R228" s="6"/>
      <c r="S228" s="51"/>
      <c r="T228" s="54"/>
      <c r="V228" s="6"/>
      <c r="W228" s="6"/>
      <c r="X228" s="6"/>
      <c r="Y228" s="51"/>
      <c r="Z228" s="6"/>
      <c r="AA228" s="6"/>
      <c r="AB228" s="6"/>
    </row>
    <row r="229" spans="1:28" s="24" customFormat="1" x14ac:dyDescent="0.25">
      <c r="A229" s="71" t="s">
        <v>114</v>
      </c>
      <c r="B229" s="49"/>
      <c r="C229" s="7">
        <f>SUM(C230:C232)</f>
        <v>-809.09000000000015</v>
      </c>
      <c r="D229" s="7">
        <f>SUM(D230:D232)</f>
        <v>0</v>
      </c>
      <c r="E229" s="7">
        <f>SUM(E230:E232)</f>
        <v>0</v>
      </c>
      <c r="F229" s="7">
        <f>D229+E229</f>
        <v>0</v>
      </c>
      <c r="G229" s="168">
        <f>SUM(G230:G232)</f>
        <v>0</v>
      </c>
      <c r="H229" s="168">
        <f>F229-G229</f>
        <v>0</v>
      </c>
      <c r="I229" s="186" t="e">
        <f>G229/F229</f>
        <v>#DIV/0!</v>
      </c>
      <c r="J229" s="191"/>
      <c r="K229" s="168">
        <f>SUM(K230:K232)</f>
        <v>0</v>
      </c>
      <c r="L229" s="57" t="e">
        <f t="shared" ref="L229:L232" si="285">(K229+J229)/F229</f>
        <v>#DIV/0!</v>
      </c>
      <c r="M229" s="7">
        <f>K229+G229+J229</f>
        <v>0</v>
      </c>
      <c r="N229" s="7">
        <f>H229-K229-J229</f>
        <v>0</v>
      </c>
      <c r="O229" s="72" t="e">
        <f>M229/F229</f>
        <v>#DIV/0!</v>
      </c>
      <c r="Q229" s="7">
        <f>SUM(Q230:Q232)</f>
        <v>0</v>
      </c>
      <c r="R229" s="7">
        <f>SUM(R230:R232)</f>
        <v>0</v>
      </c>
      <c r="S229" s="59">
        <f>+N229+C229+Q229+R229</f>
        <v>-809.09000000000015</v>
      </c>
      <c r="T229" s="57">
        <f t="shared" ref="T229:T232" si="286">+M229/(Q229+F229+R229+C229)</f>
        <v>0</v>
      </c>
      <c r="V229" s="7">
        <f>SUM(V230:V232)</f>
        <v>0</v>
      </c>
      <c r="W229" s="7">
        <f>SUM(W230:W232)</f>
        <v>0</v>
      </c>
      <c r="X229" s="7">
        <f>SUM(X230:X232)</f>
        <v>0</v>
      </c>
      <c r="Y229" s="45"/>
      <c r="Z229" s="7">
        <f>SUM(Z230:Z232)</f>
        <v>0</v>
      </c>
      <c r="AA229" s="7">
        <f>SUM(AA230:AA232)</f>
        <v>0</v>
      </c>
      <c r="AB229" s="7">
        <f>SUM(AB230:AB232)</f>
        <v>0</v>
      </c>
    </row>
    <row r="230" spans="1:28" s="24" customFormat="1" hidden="1" x14ac:dyDescent="0.25">
      <c r="A230" s="48" t="s">
        <v>31</v>
      </c>
      <c r="B230" s="49"/>
      <c r="C230" s="7">
        <f>C225</f>
        <v>0</v>
      </c>
      <c r="D230" s="7">
        <f>D225</f>
        <v>0</v>
      </c>
      <c r="E230" s="7">
        <f>E225</f>
        <v>0</v>
      </c>
      <c r="F230" s="7">
        <f>D230+E230</f>
        <v>0</v>
      </c>
      <c r="G230" s="168">
        <f>G225</f>
        <v>0</v>
      </c>
      <c r="H230" s="168">
        <f>F230-G230</f>
        <v>0</v>
      </c>
      <c r="I230" s="186" t="e">
        <f>G230/F230</f>
        <v>#DIV/0!</v>
      </c>
      <c r="J230" s="191"/>
      <c r="K230" s="168">
        <f>K225</f>
        <v>0</v>
      </c>
      <c r="L230" s="57" t="e">
        <f t="shared" si="285"/>
        <v>#DIV/0!</v>
      </c>
      <c r="M230" s="7">
        <f t="shared" ref="M230:M232" si="287">K230+G230+J230</f>
        <v>0</v>
      </c>
      <c r="N230" s="7">
        <f t="shared" ref="N230:N232" si="288">H230-K230-J230</f>
        <v>0</v>
      </c>
      <c r="O230" s="72" t="e">
        <f>M230/F230</f>
        <v>#DIV/0!</v>
      </c>
      <c r="Q230" s="7">
        <f t="shared" ref="Q230:R232" si="289">Q225</f>
        <v>0</v>
      </c>
      <c r="R230" s="7">
        <f t="shared" si="289"/>
        <v>0</v>
      </c>
      <c r="S230" s="59">
        <f>+N230+C230+Q230+R230</f>
        <v>0</v>
      </c>
      <c r="T230" s="57" t="e">
        <f t="shared" si="286"/>
        <v>#DIV/0!</v>
      </c>
      <c r="V230" s="7">
        <f>V225</f>
        <v>0</v>
      </c>
      <c r="W230" s="7">
        <f t="shared" ref="W230:X232" si="290">W225</f>
        <v>0</v>
      </c>
      <c r="X230" s="7">
        <f t="shared" si="290"/>
        <v>0</v>
      </c>
      <c r="Y230" s="45"/>
      <c r="Z230" s="7">
        <f>Z225</f>
        <v>0</v>
      </c>
      <c r="AA230" s="7">
        <f t="shared" ref="AA230:AB232" si="291">AA225</f>
        <v>0</v>
      </c>
      <c r="AB230" s="7">
        <f t="shared" si="291"/>
        <v>0</v>
      </c>
    </row>
    <row r="231" spans="1:28" s="24" customFormat="1" x14ac:dyDescent="0.25">
      <c r="A231" s="48" t="s">
        <v>32</v>
      </c>
      <c r="B231" s="49"/>
      <c r="C231" s="7">
        <f t="shared" ref="C231:E232" si="292">C226</f>
        <v>-809.09000000000015</v>
      </c>
      <c r="D231" s="7">
        <f t="shared" si="292"/>
        <v>0</v>
      </c>
      <c r="E231" s="7">
        <f t="shared" si="292"/>
        <v>0</v>
      </c>
      <c r="F231" s="7">
        <f>D231+E231</f>
        <v>0</v>
      </c>
      <c r="G231" s="168">
        <f>G226</f>
        <v>0</v>
      </c>
      <c r="H231" s="168">
        <f>F231-G231</f>
        <v>0</v>
      </c>
      <c r="I231" s="186" t="e">
        <f>G231/F231</f>
        <v>#DIV/0!</v>
      </c>
      <c r="J231" s="191"/>
      <c r="K231" s="168">
        <f>K226</f>
        <v>0</v>
      </c>
      <c r="L231" s="57" t="e">
        <f t="shared" si="285"/>
        <v>#DIV/0!</v>
      </c>
      <c r="M231" s="7">
        <f t="shared" si="287"/>
        <v>0</v>
      </c>
      <c r="N231" s="7">
        <f t="shared" si="288"/>
        <v>0</v>
      </c>
      <c r="O231" s="72" t="e">
        <f>M231/F231</f>
        <v>#DIV/0!</v>
      </c>
      <c r="Q231" s="7">
        <f t="shared" si="289"/>
        <v>0</v>
      </c>
      <c r="R231" s="7">
        <f t="shared" si="289"/>
        <v>0</v>
      </c>
      <c r="S231" s="59">
        <f t="shared" ref="S231:S232" si="293">+N231+C231+Q231+R231</f>
        <v>-809.09000000000015</v>
      </c>
      <c r="T231" s="57">
        <f t="shared" si="286"/>
        <v>0</v>
      </c>
      <c r="V231" s="7">
        <f>V226</f>
        <v>0</v>
      </c>
      <c r="W231" s="7">
        <f t="shared" si="290"/>
        <v>0</v>
      </c>
      <c r="X231" s="7">
        <f t="shared" si="290"/>
        <v>0</v>
      </c>
      <c r="Y231" s="45"/>
      <c r="Z231" s="7">
        <f>Z226</f>
        <v>0</v>
      </c>
      <c r="AA231" s="7">
        <f t="shared" si="291"/>
        <v>0</v>
      </c>
      <c r="AB231" s="7">
        <f t="shared" si="291"/>
        <v>0</v>
      </c>
    </row>
    <row r="232" spans="1:28" s="24" customFormat="1" hidden="1" x14ac:dyDescent="0.25">
      <c r="A232" s="48" t="s">
        <v>33</v>
      </c>
      <c r="B232" s="49"/>
      <c r="C232" s="7">
        <f t="shared" si="292"/>
        <v>0</v>
      </c>
      <c r="D232" s="7">
        <f t="shared" si="292"/>
        <v>0</v>
      </c>
      <c r="E232" s="7">
        <f t="shared" si="292"/>
        <v>0</v>
      </c>
      <c r="F232" s="7">
        <f>D232+E232</f>
        <v>0</v>
      </c>
      <c r="G232" s="168">
        <f>G227</f>
        <v>0</v>
      </c>
      <c r="H232" s="168">
        <f>F232-G232</f>
        <v>0</v>
      </c>
      <c r="I232" s="186" t="e">
        <f>G232/F232</f>
        <v>#DIV/0!</v>
      </c>
      <c r="J232" s="191"/>
      <c r="K232" s="168">
        <f>K227</f>
        <v>0</v>
      </c>
      <c r="L232" s="57" t="e">
        <f t="shared" si="285"/>
        <v>#DIV/0!</v>
      </c>
      <c r="M232" s="7">
        <f t="shared" si="287"/>
        <v>0</v>
      </c>
      <c r="N232" s="7">
        <f t="shared" si="288"/>
        <v>0</v>
      </c>
      <c r="O232" s="72" t="e">
        <f>M232/F232</f>
        <v>#DIV/0!</v>
      </c>
      <c r="Q232" s="7">
        <f t="shared" si="289"/>
        <v>0</v>
      </c>
      <c r="R232" s="7">
        <f t="shared" si="289"/>
        <v>0</v>
      </c>
      <c r="S232" s="59">
        <f t="shared" si="293"/>
        <v>0</v>
      </c>
      <c r="T232" s="57" t="e">
        <f t="shared" si="286"/>
        <v>#DIV/0!</v>
      </c>
      <c r="V232" s="7">
        <f>V227</f>
        <v>0</v>
      </c>
      <c r="W232" s="7">
        <f t="shared" si="290"/>
        <v>0</v>
      </c>
      <c r="X232" s="7">
        <f t="shared" si="290"/>
        <v>0</v>
      </c>
      <c r="Y232" s="45"/>
      <c r="Z232" s="7">
        <f>Z227</f>
        <v>0</v>
      </c>
      <c r="AA232" s="7">
        <f t="shared" si="291"/>
        <v>0</v>
      </c>
      <c r="AB232" s="7">
        <f t="shared" si="291"/>
        <v>0</v>
      </c>
    </row>
    <row r="233" spans="1:28" x14ac:dyDescent="0.25">
      <c r="A233" s="68"/>
      <c r="B233" s="69"/>
      <c r="C233" s="6"/>
      <c r="D233" s="6"/>
      <c r="E233" s="6"/>
      <c r="F233" s="6"/>
      <c r="G233" s="165"/>
      <c r="H233" s="165"/>
      <c r="I233" s="183"/>
      <c r="J233" s="184"/>
      <c r="K233" s="185"/>
      <c r="L233" s="50"/>
      <c r="M233" s="6"/>
      <c r="N233" s="6"/>
      <c r="O233" s="52"/>
      <c r="Q233" s="6"/>
      <c r="R233" s="6"/>
      <c r="S233" s="51"/>
      <c r="T233" s="54"/>
      <c r="V233" s="6"/>
      <c r="W233" s="6"/>
      <c r="X233" s="6"/>
      <c r="Y233" s="51"/>
      <c r="Z233" s="6"/>
      <c r="AA233" s="6"/>
      <c r="AB233" s="6"/>
    </row>
    <row r="234" spans="1:28" ht="75" x14ac:dyDescent="0.25">
      <c r="A234" s="75" t="s">
        <v>115</v>
      </c>
      <c r="B234" s="69"/>
      <c r="C234" s="6"/>
      <c r="D234" s="6"/>
      <c r="E234" s="6"/>
      <c r="F234" s="6"/>
      <c r="G234" s="165"/>
      <c r="H234" s="165"/>
      <c r="I234" s="183"/>
      <c r="J234" s="184"/>
      <c r="K234" s="185"/>
      <c r="L234" s="50"/>
      <c r="M234" s="6"/>
      <c r="N234" s="6"/>
      <c r="O234" s="52"/>
      <c r="Q234" s="6"/>
      <c r="R234" s="6"/>
      <c r="S234" s="51"/>
      <c r="T234" s="54"/>
      <c r="V234" s="6"/>
      <c r="W234" s="6"/>
      <c r="X234" s="6"/>
      <c r="Y234" s="51"/>
      <c r="Z234" s="6"/>
      <c r="AA234" s="6"/>
      <c r="AB234" s="6"/>
    </row>
    <row r="235" spans="1:28" ht="9" customHeight="1" x14ac:dyDescent="0.25">
      <c r="A235" s="78"/>
      <c r="B235" s="69"/>
      <c r="C235" s="6"/>
      <c r="D235" s="6"/>
      <c r="E235" s="6"/>
      <c r="F235" s="6"/>
      <c r="G235" s="165"/>
      <c r="H235" s="165"/>
      <c r="I235" s="183"/>
      <c r="J235" s="184"/>
      <c r="K235" s="185"/>
      <c r="L235" s="50"/>
      <c r="M235" s="6"/>
      <c r="N235" s="6"/>
      <c r="O235" s="52"/>
      <c r="Q235" s="6"/>
      <c r="R235" s="6"/>
      <c r="S235" s="51"/>
      <c r="T235" s="54"/>
      <c r="V235" s="6"/>
      <c r="W235" s="6"/>
      <c r="X235" s="6"/>
      <c r="Y235" s="51"/>
      <c r="Z235" s="6"/>
      <c r="AA235" s="6"/>
      <c r="AB235" s="6"/>
    </row>
    <row r="236" spans="1:28" ht="45" x14ac:dyDescent="0.25">
      <c r="A236" s="75" t="s">
        <v>116</v>
      </c>
      <c r="B236" s="49"/>
      <c r="C236" s="6"/>
      <c r="D236" s="6"/>
      <c r="E236" s="6"/>
      <c r="F236" s="6"/>
      <c r="G236" s="165"/>
      <c r="H236" s="165"/>
      <c r="I236" s="183"/>
      <c r="J236" s="184"/>
      <c r="K236" s="185"/>
      <c r="L236" s="50"/>
      <c r="M236" s="6"/>
      <c r="N236" s="6"/>
      <c r="O236" s="52"/>
      <c r="Q236" s="6"/>
      <c r="R236" s="6"/>
      <c r="S236" s="51"/>
      <c r="T236" s="54"/>
      <c r="V236" s="6"/>
      <c r="W236" s="6"/>
      <c r="X236" s="6"/>
      <c r="Y236" s="51"/>
      <c r="Z236" s="6"/>
      <c r="AA236" s="6"/>
      <c r="AB236" s="6"/>
    </row>
    <row r="237" spans="1:28" ht="10.5" customHeight="1" x14ac:dyDescent="0.25">
      <c r="A237" s="48"/>
      <c r="B237" s="49"/>
      <c r="C237" s="6"/>
      <c r="D237" s="6"/>
      <c r="E237" s="6"/>
      <c r="F237" s="51"/>
      <c r="G237" s="185"/>
      <c r="H237" s="185"/>
      <c r="I237" s="183"/>
      <c r="J237" s="184"/>
      <c r="K237" s="185"/>
      <c r="L237" s="50"/>
      <c r="M237" s="51"/>
      <c r="N237" s="51"/>
      <c r="O237" s="52"/>
      <c r="Q237" s="6"/>
      <c r="R237" s="6"/>
      <c r="S237" s="51"/>
      <c r="T237" s="54"/>
      <c r="V237" s="6"/>
      <c r="W237" s="6"/>
      <c r="X237" s="6"/>
      <c r="Y237" s="51"/>
      <c r="Z237" s="6"/>
      <c r="AA237" s="6"/>
      <c r="AB237" s="6"/>
    </row>
    <row r="238" spans="1:28" hidden="1" x14ac:dyDescent="0.25">
      <c r="A238" s="48"/>
      <c r="B238" s="49"/>
      <c r="C238" s="6"/>
      <c r="D238" s="6"/>
      <c r="E238" s="6"/>
      <c r="F238" s="51"/>
      <c r="G238" s="185"/>
      <c r="H238" s="185"/>
      <c r="I238" s="183"/>
      <c r="J238" s="184"/>
      <c r="K238" s="185"/>
      <c r="L238" s="50"/>
      <c r="M238" s="51"/>
      <c r="N238" s="51"/>
      <c r="O238" s="52"/>
      <c r="Q238" s="6"/>
      <c r="R238" s="6"/>
      <c r="S238" s="51"/>
      <c r="T238" s="54"/>
      <c r="V238" s="6"/>
      <c r="W238" s="6"/>
      <c r="X238" s="6"/>
      <c r="Y238" s="51"/>
      <c r="Z238" s="6"/>
      <c r="AA238" s="6"/>
      <c r="AB238" s="6"/>
    </row>
    <row r="239" spans="1:28" ht="30" x14ac:dyDescent="0.25">
      <c r="A239" s="55" t="s">
        <v>117</v>
      </c>
      <c r="B239" s="49" t="s">
        <v>118</v>
      </c>
      <c r="C239" s="7">
        <f>SUM(C240:C242)</f>
        <v>1824900.2199999997</v>
      </c>
      <c r="D239" s="7">
        <f>SUM(D240:D242)</f>
        <v>0</v>
      </c>
      <c r="E239" s="7">
        <f>SUM(E240:E242)</f>
        <v>0</v>
      </c>
      <c r="F239" s="56">
        <f>D239+E239</f>
        <v>0</v>
      </c>
      <c r="G239" s="166">
        <f>SUM(G240:G242)</f>
        <v>0</v>
      </c>
      <c r="H239" s="166">
        <f>F239-G239</f>
        <v>0</v>
      </c>
      <c r="I239" s="186" t="e">
        <f>G239/F239</f>
        <v>#DIV/0!</v>
      </c>
      <c r="J239" s="166">
        <f>SUM(J240:J242)</f>
        <v>0</v>
      </c>
      <c r="K239" s="166">
        <f>SUM(K240:K242)</f>
        <v>0</v>
      </c>
      <c r="L239" s="57" t="e">
        <f t="shared" ref="L239:L242" si="294">(K239+J239)/F239</f>
        <v>#DIV/0!</v>
      </c>
      <c r="M239" s="56">
        <f>K239+G239+J239</f>
        <v>0</v>
      </c>
      <c r="N239" s="56">
        <f>H239-K239-J239</f>
        <v>0</v>
      </c>
      <c r="O239" s="57" t="e">
        <f>M239/F239</f>
        <v>#DIV/0!</v>
      </c>
      <c r="P239" s="58"/>
      <c r="Q239" s="56">
        <f>SUM(Q240:Q242)</f>
        <v>0</v>
      </c>
      <c r="R239" s="56">
        <f>SUM(R240:R242)</f>
        <v>0</v>
      </c>
      <c r="S239" s="59">
        <f>+N239+C239+Q239+R239</f>
        <v>1824900.2199999997</v>
      </c>
      <c r="T239" s="57">
        <f>+M239/(Q239+F239+R239+C239)</f>
        <v>0</v>
      </c>
      <c r="V239" s="7">
        <f>SUM(V240:V242)</f>
        <v>0</v>
      </c>
      <c r="W239" s="7">
        <f>SUM(W240:W242)</f>
        <v>0</v>
      </c>
      <c r="X239" s="7">
        <f>SUM(X240:X242)</f>
        <v>0</v>
      </c>
      <c r="Y239" s="51"/>
      <c r="Z239" s="7">
        <f>SUM(Z240:Z242)</f>
        <v>0</v>
      </c>
      <c r="AA239" s="7">
        <f>SUM(AA240:AA242)</f>
        <v>0</v>
      </c>
      <c r="AB239" s="7">
        <f>SUM(AB240:AB242)</f>
        <v>0</v>
      </c>
    </row>
    <row r="240" spans="1:28" s="64" customFormat="1" ht="12.75" x14ac:dyDescent="0.2">
      <c r="A240" s="60" t="s">
        <v>31</v>
      </c>
      <c r="B240" s="69"/>
      <c r="C240" s="8">
        <f>Jan!N240</f>
        <v>1609347.6099999999</v>
      </c>
      <c r="D240" s="8"/>
      <c r="E240" s="8"/>
      <c r="F240" s="8">
        <f>D240+E240</f>
        <v>0</v>
      </c>
      <c r="G240" s="167"/>
      <c r="H240" s="167">
        <f>F240-G240</f>
        <v>0</v>
      </c>
      <c r="I240" s="187" t="e">
        <f>G240/F240</f>
        <v>#DIV/0!</v>
      </c>
      <c r="J240" s="188"/>
      <c r="K240" s="189"/>
      <c r="L240" s="66" t="e">
        <f t="shared" si="294"/>
        <v>#DIV/0!</v>
      </c>
      <c r="M240" s="8">
        <f>K240+G240+J240</f>
        <v>0</v>
      </c>
      <c r="N240" s="8">
        <f>H240-K240-J240</f>
        <v>0</v>
      </c>
      <c r="O240" s="63" t="e">
        <f>M240/F240</f>
        <v>#DIV/0!</v>
      </c>
      <c r="Q240" s="8"/>
      <c r="R240" s="8">
        <f>+X240+AB240</f>
        <v>0</v>
      </c>
      <c r="S240" s="65">
        <f>+N240+C240+Q240+R240</f>
        <v>1609347.6099999999</v>
      </c>
      <c r="T240" s="66">
        <f t="shared" ref="T240:T242" si="295">+M240/(Q240+F240+R240+C240)</f>
        <v>0</v>
      </c>
      <c r="V240" s="8"/>
      <c r="W240" s="8"/>
      <c r="X240" s="8"/>
      <c r="Y240" s="67"/>
      <c r="Z240" s="8"/>
      <c r="AA240" s="8"/>
      <c r="AB240" s="8"/>
    </row>
    <row r="241" spans="1:28" s="64" customFormat="1" ht="12.75" x14ac:dyDescent="0.2">
      <c r="A241" s="60" t="s">
        <v>32</v>
      </c>
      <c r="B241" s="69"/>
      <c r="C241" s="8">
        <f>Jan!N241</f>
        <v>215552.61</v>
      </c>
      <c r="D241" s="8"/>
      <c r="E241" s="8"/>
      <c r="F241" s="8">
        <f t="shared" ref="F241:F242" si="296">D241+E241</f>
        <v>0</v>
      </c>
      <c r="G241" s="167"/>
      <c r="H241" s="167">
        <f>F241-G241</f>
        <v>0</v>
      </c>
      <c r="I241" s="187" t="e">
        <f>G241/F241</f>
        <v>#DIV/0!</v>
      </c>
      <c r="J241" s="188"/>
      <c r="K241" s="189"/>
      <c r="L241" s="66" t="e">
        <f t="shared" si="294"/>
        <v>#DIV/0!</v>
      </c>
      <c r="M241" s="8">
        <f t="shared" ref="M241:M242" si="297">K241+G241+J241</f>
        <v>0</v>
      </c>
      <c r="N241" s="8">
        <f t="shared" ref="N241:N242" si="298">H241-K241-J241</f>
        <v>0</v>
      </c>
      <c r="O241" s="63" t="e">
        <f>M241/F241</f>
        <v>#DIV/0!</v>
      </c>
      <c r="Q241" s="8"/>
      <c r="R241" s="8">
        <f t="shared" ref="R241:R242" si="299">+X241+AB241</f>
        <v>0</v>
      </c>
      <c r="S241" s="65">
        <f t="shared" ref="S241:S242" si="300">+N241+C241+Q241+R241</f>
        <v>215552.61</v>
      </c>
      <c r="T241" s="66">
        <f t="shared" si="295"/>
        <v>0</v>
      </c>
      <c r="V241" s="8"/>
      <c r="W241" s="8"/>
      <c r="X241" s="8"/>
      <c r="Y241" s="67"/>
      <c r="Z241" s="8"/>
      <c r="AA241" s="8"/>
      <c r="AB241" s="8"/>
    </row>
    <row r="242" spans="1:28" s="64" customFormat="1" ht="12.75" hidden="1" x14ac:dyDescent="0.2">
      <c r="A242" s="60" t="s">
        <v>33</v>
      </c>
      <c r="B242" s="69"/>
      <c r="C242" s="8">
        <f>Jan!N242</f>
        <v>0</v>
      </c>
      <c r="D242" s="8"/>
      <c r="E242" s="8"/>
      <c r="F242" s="8">
        <f t="shared" si="296"/>
        <v>0</v>
      </c>
      <c r="G242" s="167"/>
      <c r="H242" s="167">
        <f>F242-G242</f>
        <v>0</v>
      </c>
      <c r="I242" s="187" t="e">
        <f>G242/F242</f>
        <v>#DIV/0!</v>
      </c>
      <c r="J242" s="188"/>
      <c r="K242" s="189"/>
      <c r="L242" s="66" t="e">
        <f t="shared" si="294"/>
        <v>#DIV/0!</v>
      </c>
      <c r="M242" s="8">
        <f t="shared" si="297"/>
        <v>0</v>
      </c>
      <c r="N242" s="8">
        <f t="shared" si="298"/>
        <v>0</v>
      </c>
      <c r="O242" s="63" t="e">
        <f>M242/F242</f>
        <v>#DIV/0!</v>
      </c>
      <c r="Q242" s="8"/>
      <c r="R242" s="8">
        <f t="shared" si="299"/>
        <v>0</v>
      </c>
      <c r="S242" s="65">
        <f t="shared" si="300"/>
        <v>0</v>
      </c>
      <c r="T242" s="66" t="e">
        <f t="shared" si="295"/>
        <v>#DIV/0!</v>
      </c>
      <c r="V242" s="8"/>
      <c r="W242" s="8"/>
      <c r="X242" s="8"/>
      <c r="Y242" s="67"/>
      <c r="Z242" s="8"/>
      <c r="AA242" s="8"/>
      <c r="AB242" s="8"/>
    </row>
    <row r="243" spans="1:28" x14ac:dyDescent="0.25">
      <c r="A243" s="68"/>
      <c r="B243" s="69"/>
      <c r="C243" s="6"/>
      <c r="D243" s="6"/>
      <c r="E243" s="6"/>
      <c r="F243" s="51"/>
      <c r="G243" s="165"/>
      <c r="H243" s="185"/>
      <c r="I243" s="183"/>
      <c r="J243" s="184"/>
      <c r="K243" s="185"/>
      <c r="L243" s="50"/>
      <c r="M243" s="51"/>
      <c r="N243" s="51"/>
      <c r="O243" s="52"/>
      <c r="Q243" s="6"/>
      <c r="R243" s="6"/>
      <c r="S243" s="51"/>
      <c r="T243" s="54"/>
      <c r="V243" s="6"/>
      <c r="W243" s="6"/>
      <c r="X243" s="6"/>
      <c r="Y243" s="51"/>
      <c r="Z243" s="6"/>
      <c r="AA243" s="6"/>
      <c r="AB243" s="6"/>
    </row>
    <row r="244" spans="1:28" ht="30" x14ac:dyDescent="0.25">
      <c r="A244" s="55" t="s">
        <v>119</v>
      </c>
      <c r="B244" s="49" t="s">
        <v>120</v>
      </c>
      <c r="C244" s="7">
        <f>SUM(C245:C247)</f>
        <v>0</v>
      </c>
      <c r="D244" s="7">
        <f>SUM(D245:D247)</f>
        <v>0</v>
      </c>
      <c r="E244" s="7">
        <f>SUM(E245:E247)</f>
        <v>0</v>
      </c>
      <c r="F244" s="56">
        <f>D244+E244</f>
        <v>0</v>
      </c>
      <c r="G244" s="166">
        <f>SUM(G245:G247)</f>
        <v>0</v>
      </c>
      <c r="H244" s="166">
        <f>F244-G244</f>
        <v>0</v>
      </c>
      <c r="I244" s="186" t="e">
        <f>G244/F244</f>
        <v>#DIV/0!</v>
      </c>
      <c r="J244" s="166">
        <f>SUM(J245:J247)</f>
        <v>0</v>
      </c>
      <c r="K244" s="166">
        <f>SUM(K245:K247)</f>
        <v>0</v>
      </c>
      <c r="L244" s="57" t="e">
        <f t="shared" ref="L244:L247" si="301">(K244+J244)/F244</f>
        <v>#DIV/0!</v>
      </c>
      <c r="M244" s="56">
        <f>K244+G244+J244</f>
        <v>0</v>
      </c>
      <c r="N244" s="56">
        <f>H244-K244-J244</f>
        <v>0</v>
      </c>
      <c r="O244" s="57" t="e">
        <f>M244/F244</f>
        <v>#DIV/0!</v>
      </c>
      <c r="P244" s="58"/>
      <c r="Q244" s="56">
        <f>SUM(Q245:Q247)</f>
        <v>0</v>
      </c>
      <c r="R244" s="56">
        <f>SUM(R245:R247)</f>
        <v>0</v>
      </c>
      <c r="S244" s="59">
        <f>+N244+C244+Q244+R244</f>
        <v>0</v>
      </c>
      <c r="T244" s="57" t="e">
        <f>+M244/(Q244+F244+R244+C244)</f>
        <v>#DIV/0!</v>
      </c>
      <c r="V244" s="7">
        <f>SUM(V245:V247)</f>
        <v>0</v>
      </c>
      <c r="W244" s="7">
        <f>SUM(W245:W247)</f>
        <v>0</v>
      </c>
      <c r="X244" s="7">
        <f>SUM(X245:X247)</f>
        <v>0</v>
      </c>
      <c r="Y244" s="51"/>
      <c r="Z244" s="7">
        <f>SUM(Z245:Z247)</f>
        <v>0</v>
      </c>
      <c r="AA244" s="7">
        <f>SUM(AA245:AA247)</f>
        <v>0</v>
      </c>
      <c r="AB244" s="7">
        <f>SUM(AB245:AB247)</f>
        <v>0</v>
      </c>
    </row>
    <row r="245" spans="1:28" s="64" customFormat="1" ht="12.75" hidden="1" x14ac:dyDescent="0.2">
      <c r="A245" s="60" t="s">
        <v>31</v>
      </c>
      <c r="B245" s="69"/>
      <c r="C245" s="8">
        <f>Jan!N245</f>
        <v>0</v>
      </c>
      <c r="D245" s="8">
        <f>W245+AA245</f>
        <v>0</v>
      </c>
      <c r="E245" s="8"/>
      <c r="F245" s="8">
        <f>D245+E245</f>
        <v>0</v>
      </c>
      <c r="G245" s="167"/>
      <c r="H245" s="167">
        <f>F245-G245</f>
        <v>0</v>
      </c>
      <c r="I245" s="187" t="e">
        <f>G245/F245</f>
        <v>#DIV/0!</v>
      </c>
      <c r="J245" s="188"/>
      <c r="K245" s="189"/>
      <c r="L245" s="66" t="e">
        <f t="shared" si="301"/>
        <v>#DIV/0!</v>
      </c>
      <c r="M245" s="8">
        <f>K245+G245+J245</f>
        <v>0</v>
      </c>
      <c r="N245" s="8">
        <f>H245-K245-J245</f>
        <v>0</v>
      </c>
      <c r="O245" s="63" t="e">
        <f>M245/F245</f>
        <v>#DIV/0!</v>
      </c>
      <c r="Q245" s="8"/>
      <c r="R245" s="8">
        <f>+X245+AB245</f>
        <v>0</v>
      </c>
      <c r="S245" s="65">
        <f>+N245+C245+Q245+R245</f>
        <v>0</v>
      </c>
      <c r="T245" s="66" t="e">
        <f t="shared" ref="T245:T247" si="302">+M245/(Q245+F245+R245+C245)</f>
        <v>#DIV/0!</v>
      </c>
      <c r="V245" s="8"/>
      <c r="W245" s="8"/>
      <c r="X245" s="8"/>
      <c r="Y245" s="67"/>
      <c r="Z245" s="8"/>
      <c r="AA245" s="8"/>
      <c r="AB245" s="8"/>
    </row>
    <row r="246" spans="1:28" s="64" customFormat="1" ht="12.75" x14ac:dyDescent="0.2">
      <c r="A246" s="60" t="s">
        <v>32</v>
      </c>
      <c r="B246" s="69"/>
      <c r="C246" s="8">
        <f>Jan!N246</f>
        <v>0</v>
      </c>
      <c r="D246" s="8">
        <f t="shared" ref="D246:D247" si="303">W246+AA246</f>
        <v>0</v>
      </c>
      <c r="E246" s="8"/>
      <c r="F246" s="8">
        <f t="shared" ref="F246:F247" si="304">D246+E246</f>
        <v>0</v>
      </c>
      <c r="G246" s="167"/>
      <c r="H246" s="167">
        <f>F246-G246</f>
        <v>0</v>
      </c>
      <c r="I246" s="187" t="e">
        <f>G246/F246</f>
        <v>#DIV/0!</v>
      </c>
      <c r="J246" s="188"/>
      <c r="K246" s="189"/>
      <c r="L246" s="66" t="e">
        <f t="shared" si="301"/>
        <v>#DIV/0!</v>
      </c>
      <c r="M246" s="8">
        <f t="shared" ref="M246:M247" si="305">K246+G246+J246</f>
        <v>0</v>
      </c>
      <c r="N246" s="8">
        <f t="shared" ref="N246:N247" si="306">H246-K246-J246</f>
        <v>0</v>
      </c>
      <c r="O246" s="63" t="e">
        <f>M246/F246</f>
        <v>#DIV/0!</v>
      </c>
      <c r="Q246" s="8"/>
      <c r="R246" s="8">
        <f t="shared" ref="R246:R247" si="307">+X246+AB246</f>
        <v>0</v>
      </c>
      <c r="S246" s="65">
        <f t="shared" ref="S246:S247" si="308">+N246+C246+Q246+R246</f>
        <v>0</v>
      </c>
      <c r="T246" s="66" t="e">
        <f t="shared" si="302"/>
        <v>#DIV/0!</v>
      </c>
      <c r="V246" s="8"/>
      <c r="W246" s="8"/>
      <c r="X246" s="8"/>
      <c r="Y246" s="67"/>
      <c r="Z246" s="8"/>
      <c r="AA246" s="8"/>
      <c r="AB246" s="8"/>
    </row>
    <row r="247" spans="1:28" s="64" customFormat="1" ht="12.75" hidden="1" x14ac:dyDescent="0.2">
      <c r="A247" s="60" t="s">
        <v>33</v>
      </c>
      <c r="B247" s="69"/>
      <c r="C247" s="8">
        <f>Jan!N247</f>
        <v>0</v>
      </c>
      <c r="D247" s="8">
        <f t="shared" si="303"/>
        <v>0</v>
      </c>
      <c r="E247" s="8"/>
      <c r="F247" s="8">
        <f t="shared" si="304"/>
        <v>0</v>
      </c>
      <c r="G247" s="167"/>
      <c r="H247" s="167">
        <f>F247-G247</f>
        <v>0</v>
      </c>
      <c r="I247" s="187" t="e">
        <f>G247/F247</f>
        <v>#DIV/0!</v>
      </c>
      <c r="J247" s="188"/>
      <c r="K247" s="189"/>
      <c r="L247" s="66" t="e">
        <f t="shared" si="301"/>
        <v>#DIV/0!</v>
      </c>
      <c r="M247" s="8">
        <f t="shared" si="305"/>
        <v>0</v>
      </c>
      <c r="N247" s="8">
        <f t="shared" si="306"/>
        <v>0</v>
      </c>
      <c r="O247" s="63" t="e">
        <f>M247/F247</f>
        <v>#DIV/0!</v>
      </c>
      <c r="Q247" s="8"/>
      <c r="R247" s="8">
        <f t="shared" si="307"/>
        <v>0</v>
      </c>
      <c r="S247" s="65">
        <f t="shared" si="308"/>
        <v>0</v>
      </c>
      <c r="T247" s="66" t="e">
        <f t="shared" si="302"/>
        <v>#DIV/0!</v>
      </c>
      <c r="V247" s="8"/>
      <c r="W247" s="8"/>
      <c r="X247" s="8"/>
      <c r="Y247" s="67"/>
      <c r="Z247" s="8"/>
      <c r="AA247" s="8"/>
      <c r="AB247" s="8"/>
    </row>
    <row r="248" spans="1:28" x14ac:dyDescent="0.25">
      <c r="A248" s="68"/>
      <c r="B248" s="69"/>
      <c r="C248" s="6"/>
      <c r="D248" s="6"/>
      <c r="E248" s="6"/>
      <c r="F248" s="51"/>
      <c r="G248" s="165"/>
      <c r="H248" s="185"/>
      <c r="I248" s="183"/>
      <c r="J248" s="184"/>
      <c r="K248" s="185"/>
      <c r="L248" s="50"/>
      <c r="M248" s="51"/>
      <c r="N248" s="51"/>
      <c r="O248" s="52"/>
      <c r="Q248" s="6"/>
      <c r="R248" s="6"/>
      <c r="S248" s="51"/>
      <c r="T248" s="54"/>
      <c r="V248" s="6"/>
      <c r="W248" s="6"/>
      <c r="X248" s="6"/>
      <c r="Y248" s="51"/>
      <c r="Z248" s="6"/>
      <c r="AA248" s="6"/>
      <c r="AB248" s="6"/>
    </row>
    <row r="249" spans="1:28" s="24" customFormat="1" x14ac:dyDescent="0.25">
      <c r="A249" s="71" t="s">
        <v>121</v>
      </c>
      <c r="B249" s="49"/>
      <c r="C249" s="7">
        <f>SUM(C250:C252)</f>
        <v>1824900.2199999997</v>
      </c>
      <c r="D249" s="7">
        <f>SUM(D250:D252)</f>
        <v>0</v>
      </c>
      <c r="E249" s="7">
        <f>SUM(E250:E252)</f>
        <v>0</v>
      </c>
      <c r="F249" s="56">
        <f>D249+E249</f>
        <v>0</v>
      </c>
      <c r="G249" s="166">
        <f>SUM(G250:G252)</f>
        <v>0</v>
      </c>
      <c r="H249" s="166">
        <f>F249-G249</f>
        <v>0</v>
      </c>
      <c r="I249" s="186" t="e">
        <f>G249/F249</f>
        <v>#DIV/0!</v>
      </c>
      <c r="J249" s="191">
        <f>J250+J251+J252</f>
        <v>0</v>
      </c>
      <c r="K249" s="166">
        <f>SUM(K250:K252)</f>
        <v>0</v>
      </c>
      <c r="L249" s="57" t="e">
        <f t="shared" ref="L249:L252" si="309">(K249+J249)/F249</f>
        <v>#DIV/0!</v>
      </c>
      <c r="M249" s="56">
        <f>K249+G249</f>
        <v>0</v>
      </c>
      <c r="N249" s="56">
        <f>H249-K249</f>
        <v>0</v>
      </c>
      <c r="O249" s="57" t="e">
        <f>M249/F249</f>
        <v>#DIV/0!</v>
      </c>
      <c r="P249" s="58"/>
      <c r="Q249" s="56">
        <f>SUM(Q250:Q252)</f>
        <v>0</v>
      </c>
      <c r="R249" s="56">
        <f>SUM(R250:R252)</f>
        <v>0</v>
      </c>
      <c r="S249" s="59">
        <f>+N249+C249+Q249+R249</f>
        <v>1824900.2199999997</v>
      </c>
      <c r="T249" s="57">
        <f t="shared" ref="T249:T251" si="310">+M249/(Q249+F249+R249+C249)</f>
        <v>0</v>
      </c>
      <c r="V249" s="7">
        <f>SUM(V250:V252)</f>
        <v>0</v>
      </c>
      <c r="W249" s="7">
        <f>SUM(W250:W252)</f>
        <v>0</v>
      </c>
      <c r="X249" s="7">
        <f>SUM(X250:X252)</f>
        <v>0</v>
      </c>
      <c r="Y249" s="45"/>
      <c r="Z249" s="7">
        <f>SUM(Z250:Z252)</f>
        <v>0</v>
      </c>
      <c r="AA249" s="7">
        <f>SUM(AA250:AA252)</f>
        <v>0</v>
      </c>
      <c r="AB249" s="7">
        <f>SUM(AB250:AB252)</f>
        <v>0</v>
      </c>
    </row>
    <row r="250" spans="1:28" s="24" customFormat="1" x14ac:dyDescent="0.25">
      <c r="A250" s="48" t="s">
        <v>31</v>
      </c>
      <c r="B250" s="49"/>
      <c r="C250" s="7">
        <f>C240+C245</f>
        <v>1609347.6099999999</v>
      </c>
      <c r="D250" s="7">
        <f>D240+D245</f>
        <v>0</v>
      </c>
      <c r="E250" s="7">
        <f>E240+E245</f>
        <v>0</v>
      </c>
      <c r="F250" s="7">
        <f>D250+E250</f>
        <v>0</v>
      </c>
      <c r="G250" s="168">
        <f>G240+G245</f>
        <v>0</v>
      </c>
      <c r="H250" s="168">
        <f>F250-G250</f>
        <v>0</v>
      </c>
      <c r="I250" s="183" t="e">
        <f>G250/F250</f>
        <v>#DIV/0!</v>
      </c>
      <c r="J250" s="184">
        <f>J245+J240</f>
        <v>0</v>
      </c>
      <c r="K250" s="168">
        <f>K240+K245</f>
        <v>0</v>
      </c>
      <c r="L250" s="57" t="e">
        <f t="shared" si="309"/>
        <v>#DIV/0!</v>
      </c>
      <c r="M250" s="7">
        <f>K250+G250</f>
        <v>0</v>
      </c>
      <c r="N250" s="7">
        <f>H250-K250</f>
        <v>0</v>
      </c>
      <c r="O250" s="57" t="e">
        <f>M250/F250</f>
        <v>#DIV/0!</v>
      </c>
      <c r="Q250" s="7">
        <f t="shared" ref="Q250:R252" si="311">Q240+Q245</f>
        <v>0</v>
      </c>
      <c r="R250" s="7">
        <f t="shared" si="311"/>
        <v>0</v>
      </c>
      <c r="S250" s="59">
        <f>+N250+C250+Q250+R250</f>
        <v>1609347.6099999999</v>
      </c>
      <c r="T250" s="57">
        <f t="shared" si="310"/>
        <v>0</v>
      </c>
      <c r="V250" s="7">
        <f>V240+V245</f>
        <v>0</v>
      </c>
      <c r="W250" s="7">
        <f t="shared" ref="W250:X252" si="312">W240+W245</f>
        <v>0</v>
      </c>
      <c r="X250" s="7">
        <f t="shared" si="312"/>
        <v>0</v>
      </c>
      <c r="Y250" s="45"/>
      <c r="Z250" s="7">
        <f>Z240+Z245</f>
        <v>0</v>
      </c>
      <c r="AA250" s="7">
        <f t="shared" ref="AA250:AB252" si="313">AA240+AA245</f>
        <v>0</v>
      </c>
      <c r="AB250" s="7">
        <f t="shared" si="313"/>
        <v>0</v>
      </c>
    </row>
    <row r="251" spans="1:28" s="24" customFormat="1" x14ac:dyDescent="0.25">
      <c r="A251" s="48" t="s">
        <v>32</v>
      </c>
      <c r="B251" s="49"/>
      <c r="C251" s="7">
        <f t="shared" ref="C251:E252" si="314">C241+C246</f>
        <v>215552.61</v>
      </c>
      <c r="D251" s="7">
        <f t="shared" si="314"/>
        <v>0</v>
      </c>
      <c r="E251" s="7">
        <f t="shared" si="314"/>
        <v>0</v>
      </c>
      <c r="F251" s="7">
        <f>D251+E251</f>
        <v>0</v>
      </c>
      <c r="G251" s="168">
        <f>G241+G246</f>
        <v>0</v>
      </c>
      <c r="H251" s="168">
        <f>F251-G251</f>
        <v>0</v>
      </c>
      <c r="I251" s="183" t="e">
        <f>G251/F251</f>
        <v>#DIV/0!</v>
      </c>
      <c r="J251" s="184">
        <f>J246+J241</f>
        <v>0</v>
      </c>
      <c r="K251" s="168">
        <f>K241+K246</f>
        <v>0</v>
      </c>
      <c r="L251" s="57" t="e">
        <f t="shared" si="309"/>
        <v>#DIV/0!</v>
      </c>
      <c r="M251" s="7">
        <f>K251+G251</f>
        <v>0</v>
      </c>
      <c r="N251" s="7">
        <f>H251-K251</f>
        <v>0</v>
      </c>
      <c r="O251" s="57" t="e">
        <f>M251/F251</f>
        <v>#DIV/0!</v>
      </c>
      <c r="Q251" s="7">
        <f t="shared" si="311"/>
        <v>0</v>
      </c>
      <c r="R251" s="7">
        <f t="shared" si="311"/>
        <v>0</v>
      </c>
      <c r="S251" s="59">
        <f t="shared" ref="S251:S252" si="315">+N251+C251+Q251+R251</f>
        <v>215552.61</v>
      </c>
      <c r="T251" s="57">
        <f t="shared" si="310"/>
        <v>0</v>
      </c>
      <c r="V251" s="7">
        <f>V241+V246</f>
        <v>0</v>
      </c>
      <c r="W251" s="7">
        <f t="shared" si="312"/>
        <v>0</v>
      </c>
      <c r="X251" s="7">
        <f t="shared" si="312"/>
        <v>0</v>
      </c>
      <c r="Y251" s="45"/>
      <c r="Z251" s="7">
        <f>Z241+Z246</f>
        <v>0</v>
      </c>
      <c r="AA251" s="7">
        <f t="shared" si="313"/>
        <v>0</v>
      </c>
      <c r="AB251" s="7">
        <f t="shared" si="313"/>
        <v>0</v>
      </c>
    </row>
    <row r="252" spans="1:28" s="24" customFormat="1" hidden="1" x14ac:dyDescent="0.25">
      <c r="A252" s="48" t="s">
        <v>33</v>
      </c>
      <c r="B252" s="49"/>
      <c r="C252" s="7">
        <f t="shared" si="314"/>
        <v>0</v>
      </c>
      <c r="D252" s="7">
        <f t="shared" si="314"/>
        <v>0</v>
      </c>
      <c r="E252" s="7">
        <f t="shared" si="314"/>
        <v>0</v>
      </c>
      <c r="F252" s="7">
        <f>D252+E252</f>
        <v>0</v>
      </c>
      <c r="G252" s="168">
        <f>G242+G247</f>
        <v>0</v>
      </c>
      <c r="H252" s="168">
        <f>F252-G252</f>
        <v>0</v>
      </c>
      <c r="I252" s="183" t="e">
        <f>G252/F252</f>
        <v>#DIV/0!</v>
      </c>
      <c r="J252" s="184"/>
      <c r="K252" s="168">
        <f>K242+K247</f>
        <v>0</v>
      </c>
      <c r="L252" s="57" t="e">
        <f t="shared" si="309"/>
        <v>#DIV/0!</v>
      </c>
      <c r="M252" s="7">
        <f>K252+G252</f>
        <v>0</v>
      </c>
      <c r="N252" s="7">
        <f>H252-K252</f>
        <v>0</v>
      </c>
      <c r="O252" s="57" t="e">
        <f>M252/F252</f>
        <v>#DIV/0!</v>
      </c>
      <c r="Q252" s="7">
        <f t="shared" si="311"/>
        <v>0</v>
      </c>
      <c r="R252" s="7">
        <f t="shared" si="311"/>
        <v>0</v>
      </c>
      <c r="S252" s="59">
        <f t="shared" si="315"/>
        <v>0</v>
      </c>
      <c r="T252" s="57" t="e">
        <f t="shared" ref="T252" si="316">+M252/(Q252+F252+R252)</f>
        <v>#DIV/0!</v>
      </c>
      <c r="V252" s="7">
        <f>V242+V247</f>
        <v>0</v>
      </c>
      <c r="W252" s="7">
        <f t="shared" si="312"/>
        <v>0</v>
      </c>
      <c r="X252" s="7">
        <f t="shared" si="312"/>
        <v>0</v>
      </c>
      <c r="Y252" s="45"/>
      <c r="Z252" s="7">
        <f>Z242+Z247</f>
        <v>0</v>
      </c>
      <c r="AA252" s="7">
        <f t="shared" si="313"/>
        <v>0</v>
      </c>
      <c r="AB252" s="7">
        <f t="shared" si="313"/>
        <v>0</v>
      </c>
    </row>
    <row r="253" spans="1:28" x14ac:dyDescent="0.25">
      <c r="A253" s="68"/>
      <c r="B253" s="69"/>
      <c r="C253" s="6"/>
      <c r="D253" s="6"/>
      <c r="E253" s="6"/>
      <c r="F253" s="51"/>
      <c r="G253" s="185"/>
      <c r="H253" s="185"/>
      <c r="I253" s="183"/>
      <c r="J253" s="184"/>
      <c r="K253" s="185"/>
      <c r="L253" s="50"/>
      <c r="M253" s="51"/>
      <c r="N253" s="51"/>
      <c r="O253" s="52"/>
      <c r="Q253" s="6"/>
      <c r="R253" s="6"/>
      <c r="S253" s="51"/>
      <c r="T253" s="54"/>
      <c r="V253" s="6"/>
      <c r="W253" s="6"/>
      <c r="X253" s="6"/>
      <c r="Y253" s="51"/>
      <c r="Z253" s="6"/>
      <c r="AA253" s="6"/>
      <c r="AB253" s="6"/>
    </row>
    <row r="254" spans="1:28" hidden="1" x14ac:dyDescent="0.25">
      <c r="A254" s="68"/>
      <c r="B254" s="69"/>
      <c r="C254" s="6"/>
      <c r="D254" s="6"/>
      <c r="E254" s="6"/>
      <c r="F254" s="51"/>
      <c r="G254" s="185"/>
      <c r="H254" s="185"/>
      <c r="I254" s="183"/>
      <c r="J254" s="184"/>
      <c r="K254" s="185"/>
      <c r="L254" s="50"/>
      <c r="M254" s="51"/>
      <c r="N254" s="51"/>
      <c r="O254" s="52"/>
      <c r="Q254" s="6"/>
      <c r="R254" s="6"/>
      <c r="S254" s="51"/>
      <c r="T254" s="54"/>
      <c r="V254" s="6"/>
      <c r="W254" s="6"/>
      <c r="X254" s="6"/>
      <c r="Y254" s="51"/>
      <c r="Z254" s="6"/>
      <c r="AA254" s="6"/>
      <c r="AB254" s="6"/>
    </row>
    <row r="255" spans="1:28" s="24" customFormat="1" x14ac:dyDescent="0.25">
      <c r="A255" s="71" t="s">
        <v>122</v>
      </c>
      <c r="B255" s="49"/>
      <c r="C255" s="7">
        <f>SUM(C256:C259)</f>
        <v>260203580.69999999</v>
      </c>
      <c r="D255" s="7">
        <f>SUM(D256:D259)</f>
        <v>0</v>
      </c>
      <c r="E255" s="7">
        <f>SUM(E256:E259)</f>
        <v>0</v>
      </c>
      <c r="F255" s="7">
        <f>D255+E255</f>
        <v>0</v>
      </c>
      <c r="G255" s="168">
        <f>SUM(G256:G259)</f>
        <v>0</v>
      </c>
      <c r="H255" s="168">
        <f>F255-G255</f>
        <v>0</v>
      </c>
      <c r="I255" s="186" t="e">
        <f>G255/F255</f>
        <v>#DIV/0!</v>
      </c>
      <c r="J255" s="168">
        <f>SUM(J256:J259)</f>
        <v>0</v>
      </c>
      <c r="K255" s="168">
        <f>SUM(K256:K259)</f>
        <v>0</v>
      </c>
      <c r="L255" s="57" t="e">
        <f t="shared" ref="L255:L259" si="317">(K255+J255)/F255</f>
        <v>#DIV/0!</v>
      </c>
      <c r="M255" s="7">
        <f>K255+G255</f>
        <v>0</v>
      </c>
      <c r="N255" s="7">
        <f>H255-K255</f>
        <v>0</v>
      </c>
      <c r="O255" s="57" t="e">
        <f>M255/F255</f>
        <v>#DIV/0!</v>
      </c>
      <c r="Q255" s="7">
        <f>SUM(Q256:Q259)</f>
        <v>0</v>
      </c>
      <c r="R255" s="7">
        <f>SUM(R256:R259)</f>
        <v>0</v>
      </c>
      <c r="S255" s="59">
        <f>+N255+C255+Q255+R255</f>
        <v>260203580.69999999</v>
      </c>
      <c r="T255" s="57">
        <f t="shared" ref="T255:T265" si="318">+M255/(Q255+F255+R255+C255)</f>
        <v>0</v>
      </c>
      <c r="V255" s="7">
        <f>SUM(V256:V259)</f>
        <v>0</v>
      </c>
      <c r="W255" s="7">
        <f>SUM(W256:W259)</f>
        <v>0</v>
      </c>
      <c r="X255" s="7">
        <f>SUM(X256:X259)</f>
        <v>0</v>
      </c>
      <c r="Y255" s="45"/>
      <c r="Z255" s="7">
        <f>SUM(Z256:Z259)</f>
        <v>0</v>
      </c>
      <c r="AA255" s="7">
        <f>SUM(AA256:AA259)</f>
        <v>0</v>
      </c>
      <c r="AB255" s="7">
        <f>SUM(AB256:AB259)</f>
        <v>0</v>
      </c>
    </row>
    <row r="256" spans="1:28" s="24" customFormat="1" x14ac:dyDescent="0.25">
      <c r="A256" s="48" t="s">
        <v>31</v>
      </c>
      <c r="B256" s="49"/>
      <c r="C256" s="7">
        <f t="shared" ref="C256:E257" si="319">C250+C230+C215+C170+C78</f>
        <v>11599634.170000002</v>
      </c>
      <c r="D256" s="7">
        <f t="shared" si="319"/>
        <v>0</v>
      </c>
      <c r="E256" s="7">
        <f t="shared" si="319"/>
        <v>0</v>
      </c>
      <c r="F256" s="7">
        <f>D256+E256</f>
        <v>0</v>
      </c>
      <c r="G256" s="168">
        <f>G250+G230+G215+G170+G78</f>
        <v>0</v>
      </c>
      <c r="H256" s="168">
        <f>F256-G256</f>
        <v>0</v>
      </c>
      <c r="I256" s="186" t="e">
        <f>G256/F256</f>
        <v>#DIV/0!</v>
      </c>
      <c r="J256" s="168">
        <f>J250+J230+J215+J170+J78</f>
        <v>0</v>
      </c>
      <c r="K256" s="168">
        <f>K250+K230+K215+K170+K78</f>
        <v>0</v>
      </c>
      <c r="L256" s="57" t="e">
        <f t="shared" si="317"/>
        <v>#DIV/0!</v>
      </c>
      <c r="M256" s="7">
        <f>K256+G256</f>
        <v>0</v>
      </c>
      <c r="N256" s="7">
        <f>H256-K256</f>
        <v>0</v>
      </c>
      <c r="O256" s="57" t="e">
        <f>M256/F256</f>
        <v>#DIV/0!</v>
      </c>
      <c r="Q256" s="7">
        <f>Q250+Q230+Q215+Q170+Q78</f>
        <v>0</v>
      </c>
      <c r="R256" s="7">
        <f>R250+R230+R215+R170+R78</f>
        <v>0</v>
      </c>
      <c r="S256" s="59">
        <f>+N256+C256+Q256+R256</f>
        <v>11599634.170000002</v>
      </c>
      <c r="T256" s="57">
        <f t="shared" si="318"/>
        <v>0</v>
      </c>
      <c r="V256" s="7">
        <f t="shared" ref="V256:X257" si="320">V250+V230+V215+V170+V78</f>
        <v>0</v>
      </c>
      <c r="W256" s="7">
        <f t="shared" si="320"/>
        <v>0</v>
      </c>
      <c r="X256" s="7">
        <f t="shared" si="320"/>
        <v>0</v>
      </c>
      <c r="Y256" s="45"/>
      <c r="Z256" s="7">
        <f t="shared" ref="Z256:AB257" si="321">Z250+Z230+Z215+Z170+Z78</f>
        <v>0</v>
      </c>
      <c r="AA256" s="7">
        <f t="shared" si="321"/>
        <v>0</v>
      </c>
      <c r="AB256" s="7">
        <f t="shared" si="321"/>
        <v>0</v>
      </c>
    </row>
    <row r="257" spans="1:28" s="24" customFormat="1" x14ac:dyDescent="0.25">
      <c r="A257" s="48" t="s">
        <v>32</v>
      </c>
      <c r="B257" s="49"/>
      <c r="C257" s="7">
        <f t="shared" si="319"/>
        <v>248603946.53</v>
      </c>
      <c r="D257" s="7">
        <f t="shared" si="319"/>
        <v>0</v>
      </c>
      <c r="E257" s="7">
        <f t="shared" si="319"/>
        <v>0</v>
      </c>
      <c r="F257" s="7">
        <f>D257+E257</f>
        <v>0</v>
      </c>
      <c r="G257" s="168">
        <f>G251+G231+G216+G171+G79</f>
        <v>0</v>
      </c>
      <c r="H257" s="168">
        <f>F257-G257</f>
        <v>0</v>
      </c>
      <c r="I257" s="186" t="e">
        <f>G257/F257</f>
        <v>#DIV/0!</v>
      </c>
      <c r="J257" s="168">
        <f>J251+J231+J216+J171+J79</f>
        <v>0</v>
      </c>
      <c r="K257" s="168">
        <f>K251+K231+K216+K171+K79</f>
        <v>0</v>
      </c>
      <c r="L257" s="57" t="e">
        <f t="shared" si="317"/>
        <v>#DIV/0!</v>
      </c>
      <c r="M257" s="7">
        <f>K257+G257</f>
        <v>0</v>
      </c>
      <c r="N257" s="7">
        <f>H257-K257</f>
        <v>0</v>
      </c>
      <c r="O257" s="57" t="e">
        <f>M257/F257</f>
        <v>#DIV/0!</v>
      </c>
      <c r="Q257" s="7">
        <f>Q251+Q231+Q216+Q171+Q79</f>
        <v>0</v>
      </c>
      <c r="R257" s="7">
        <f>R251+R231+R216+R171+R79</f>
        <v>0</v>
      </c>
      <c r="S257" s="59">
        <f t="shared" ref="S257:S259" si="322">+N257+C257+Q257+R257</f>
        <v>248603946.53</v>
      </c>
      <c r="T257" s="57">
        <f t="shared" si="318"/>
        <v>0</v>
      </c>
      <c r="V257" s="7">
        <f t="shared" si="320"/>
        <v>0</v>
      </c>
      <c r="W257" s="7">
        <f t="shared" si="320"/>
        <v>0</v>
      </c>
      <c r="X257" s="7">
        <f t="shared" si="320"/>
        <v>0</v>
      </c>
      <c r="Y257" s="45"/>
      <c r="Z257" s="7">
        <f t="shared" si="321"/>
        <v>0</v>
      </c>
      <c r="AA257" s="7">
        <f t="shared" si="321"/>
        <v>0</v>
      </c>
      <c r="AB257" s="7">
        <f t="shared" si="321"/>
        <v>0</v>
      </c>
    </row>
    <row r="258" spans="1:28" s="24" customFormat="1" hidden="1" x14ac:dyDescent="0.25">
      <c r="A258" s="48" t="s">
        <v>54</v>
      </c>
      <c r="B258" s="49"/>
      <c r="C258" s="7">
        <f>+C172++C80</f>
        <v>0</v>
      </c>
      <c r="D258" s="7">
        <f>+D172++D80</f>
        <v>0</v>
      </c>
      <c r="E258" s="7">
        <f>+E172++E80</f>
        <v>0</v>
      </c>
      <c r="F258" s="7">
        <f>D258+E258</f>
        <v>0</v>
      </c>
      <c r="G258" s="168">
        <f>+G172++G80</f>
        <v>0</v>
      </c>
      <c r="H258" s="168">
        <f>F258-G258</f>
        <v>0</v>
      </c>
      <c r="I258" s="186" t="e">
        <f>G258/F258</f>
        <v>#DIV/0!</v>
      </c>
      <c r="J258" s="168">
        <f>+J172++J80</f>
        <v>0</v>
      </c>
      <c r="K258" s="168">
        <f>+K172++K80</f>
        <v>0</v>
      </c>
      <c r="L258" s="57" t="e">
        <f t="shared" si="317"/>
        <v>#DIV/0!</v>
      </c>
      <c r="M258" s="7">
        <f>K258+G258</f>
        <v>0</v>
      </c>
      <c r="N258" s="7">
        <f>H258-K258</f>
        <v>0</v>
      </c>
      <c r="O258" s="57" t="e">
        <f>M258/F258</f>
        <v>#DIV/0!</v>
      </c>
      <c r="Q258" s="7">
        <f>+Q172++Q80</f>
        <v>0</v>
      </c>
      <c r="R258" s="7">
        <f>+R172++R80</f>
        <v>0</v>
      </c>
      <c r="S258" s="59">
        <f t="shared" si="322"/>
        <v>0</v>
      </c>
      <c r="T258" s="57" t="e">
        <f t="shared" si="318"/>
        <v>#DIV/0!</v>
      </c>
      <c r="V258" s="7">
        <f>+V172++V80</f>
        <v>0</v>
      </c>
      <c r="W258" s="7">
        <f>+W172++W80</f>
        <v>0</v>
      </c>
      <c r="X258" s="7">
        <f>+X172++X80</f>
        <v>0</v>
      </c>
      <c r="Y258" s="45"/>
      <c r="Z258" s="7">
        <f>+Z172++Z80</f>
        <v>0</v>
      </c>
      <c r="AA258" s="7">
        <f>+AA172++AA80</f>
        <v>0</v>
      </c>
      <c r="AB258" s="7">
        <f>+AB172++AB80</f>
        <v>0</v>
      </c>
    </row>
    <row r="259" spans="1:28" s="24" customFormat="1" hidden="1" x14ac:dyDescent="0.25">
      <c r="A259" s="48" t="s">
        <v>33</v>
      </c>
      <c r="B259" s="49"/>
      <c r="C259" s="7">
        <f>C252+C232+C217+C173+C81</f>
        <v>0</v>
      </c>
      <c r="D259" s="7">
        <f>D252+D232+D217+D173+D81</f>
        <v>0</v>
      </c>
      <c r="E259" s="7">
        <f>E252+E232+E217+E173+E81</f>
        <v>0</v>
      </c>
      <c r="F259" s="7">
        <f>D259+E259</f>
        <v>0</v>
      </c>
      <c r="G259" s="168">
        <f>G252+G232+G217+G173+G81</f>
        <v>0</v>
      </c>
      <c r="H259" s="168">
        <f>F259-G259</f>
        <v>0</v>
      </c>
      <c r="I259" s="186" t="e">
        <f>G259/F259</f>
        <v>#DIV/0!</v>
      </c>
      <c r="J259" s="168">
        <f>J252+J232+J217+J173+J81</f>
        <v>0</v>
      </c>
      <c r="K259" s="168">
        <f>K252+K232+K217+K173+K81</f>
        <v>0</v>
      </c>
      <c r="L259" s="57" t="e">
        <f t="shared" si="317"/>
        <v>#DIV/0!</v>
      </c>
      <c r="M259" s="7">
        <f>K259+G259</f>
        <v>0</v>
      </c>
      <c r="N259" s="7">
        <f>H259-K259</f>
        <v>0</v>
      </c>
      <c r="O259" s="57" t="e">
        <f>M259/F259</f>
        <v>#DIV/0!</v>
      </c>
      <c r="Q259" s="7">
        <f>Q252+Q232+Q217+Q173+Q81</f>
        <v>0</v>
      </c>
      <c r="R259" s="7">
        <f>R252+R232+R217+R173+R81</f>
        <v>0</v>
      </c>
      <c r="S259" s="59">
        <f t="shared" si="322"/>
        <v>0</v>
      </c>
      <c r="T259" s="57" t="e">
        <f t="shared" si="318"/>
        <v>#DIV/0!</v>
      </c>
      <c r="V259" s="7">
        <f>V252+V232+V217+V173+V81</f>
        <v>0</v>
      </c>
      <c r="W259" s="7">
        <f>W252+W232+W217+W173+W81</f>
        <v>0</v>
      </c>
      <c r="X259" s="7">
        <f>X252+X232+X217+X173+X81</f>
        <v>0</v>
      </c>
      <c r="Y259" s="45"/>
      <c r="Z259" s="7">
        <f>Z252+Z232+Z217+Z173+Z81</f>
        <v>0</v>
      </c>
      <c r="AA259" s="7">
        <f>AA252+AA232+AA217+AA173+AA81</f>
        <v>0</v>
      </c>
      <c r="AB259" s="7">
        <f>AB252+AB232+AB217+AB173+AB81</f>
        <v>0</v>
      </c>
    </row>
    <row r="260" spans="1:28" x14ac:dyDescent="0.25">
      <c r="A260" s="68"/>
      <c r="B260" s="69"/>
      <c r="C260" s="6"/>
      <c r="D260" s="6"/>
      <c r="E260" s="6"/>
      <c r="F260" s="51"/>
      <c r="G260" s="185"/>
      <c r="H260" s="185"/>
      <c r="I260" s="183"/>
      <c r="J260" s="184"/>
      <c r="K260" s="185"/>
      <c r="L260" s="50"/>
      <c r="M260" s="51"/>
      <c r="N260" s="51"/>
      <c r="O260" s="52"/>
      <c r="Q260" s="6"/>
      <c r="R260" s="6"/>
      <c r="S260" s="51"/>
      <c r="T260" s="54"/>
      <c r="V260" s="6"/>
      <c r="W260" s="6"/>
      <c r="X260" s="6"/>
      <c r="Y260" s="51"/>
      <c r="Z260" s="6"/>
      <c r="AA260" s="6"/>
      <c r="AB260" s="6"/>
    </row>
    <row r="261" spans="1:28" s="24" customFormat="1" x14ac:dyDescent="0.25">
      <c r="A261" s="71" t="s">
        <v>123</v>
      </c>
      <c r="B261" s="49"/>
      <c r="C261" s="7">
        <f>SUM(C262:C265)</f>
        <v>260421641.89000002</v>
      </c>
      <c r="D261" s="7">
        <f>SUM(D262:D265)</f>
        <v>0</v>
      </c>
      <c r="E261" s="7">
        <f>SUM(E262:E265)</f>
        <v>0</v>
      </c>
      <c r="F261" s="7">
        <f>D261+E261</f>
        <v>0</v>
      </c>
      <c r="G261" s="168">
        <f>SUM(G262:G265)</f>
        <v>0</v>
      </c>
      <c r="H261" s="168">
        <f>F261-G261</f>
        <v>0</v>
      </c>
      <c r="I261" s="186" t="e">
        <f>G261/F261</f>
        <v>#DIV/0!</v>
      </c>
      <c r="J261" s="168">
        <f>SUM(J262:J265)</f>
        <v>0</v>
      </c>
      <c r="K261" s="168">
        <f>SUM(K262:K265)</f>
        <v>0</v>
      </c>
      <c r="L261" s="57" t="e">
        <f>(K261+J261)/F261</f>
        <v>#DIV/0!</v>
      </c>
      <c r="M261" s="7">
        <f>K261+G261+J261</f>
        <v>0</v>
      </c>
      <c r="N261" s="7">
        <f>H261-K261-J261</f>
        <v>0</v>
      </c>
      <c r="O261" s="72" t="e">
        <f>M261/F261</f>
        <v>#DIV/0!</v>
      </c>
      <c r="Q261" s="7">
        <f>SUM(Q262:Q265)</f>
        <v>0</v>
      </c>
      <c r="R261" s="7">
        <f>SUM(R262:R265)</f>
        <v>0</v>
      </c>
      <c r="S261" s="59">
        <f>+N261+C261+Q261+R261</f>
        <v>260421641.89000002</v>
      </c>
      <c r="T261" s="57">
        <f t="shared" si="318"/>
        <v>0</v>
      </c>
      <c r="V261" s="7">
        <f>SUM(V262:V265)</f>
        <v>0</v>
      </c>
      <c r="W261" s="7">
        <f>SUM(W262:W265)</f>
        <v>0</v>
      </c>
      <c r="X261" s="7">
        <f>SUM(X262:X265)</f>
        <v>0</v>
      </c>
      <c r="Y261" s="45"/>
      <c r="Z261" s="7">
        <f>SUM(Z262:Z265)</f>
        <v>0</v>
      </c>
      <c r="AA261" s="7">
        <f>SUM(AA262:AA265)</f>
        <v>0</v>
      </c>
      <c r="AB261" s="7">
        <f>SUM(AB262:AB265)</f>
        <v>0</v>
      </c>
    </row>
    <row r="262" spans="1:28" s="24" customFormat="1" x14ac:dyDescent="0.25">
      <c r="A262" s="48" t="s">
        <v>31</v>
      </c>
      <c r="B262" s="49"/>
      <c r="C262" s="7">
        <f t="shared" ref="C262:E263" si="323">+C23+C57+C256</f>
        <v>11858531.110000001</v>
      </c>
      <c r="D262" s="7">
        <f t="shared" si="323"/>
        <v>0</v>
      </c>
      <c r="E262" s="7">
        <f t="shared" si="323"/>
        <v>0</v>
      </c>
      <c r="F262" s="7">
        <f>D262+E262</f>
        <v>0</v>
      </c>
      <c r="G262" s="168">
        <f>+G23+G57+G256</f>
        <v>0</v>
      </c>
      <c r="H262" s="168">
        <f>F262-G262</f>
        <v>0</v>
      </c>
      <c r="I262" s="186" t="e">
        <f>G262/F262</f>
        <v>#DIV/0!</v>
      </c>
      <c r="J262" s="168">
        <f>+J23+J57+J256</f>
        <v>0</v>
      </c>
      <c r="K262" s="168">
        <f>+K23+K57+K256</f>
        <v>0</v>
      </c>
      <c r="L262" s="57" t="e">
        <f t="shared" ref="L262:L265" si="324">(K262+J262)/F262</f>
        <v>#DIV/0!</v>
      </c>
      <c r="M262" s="7">
        <f>K262+G262+J262</f>
        <v>0</v>
      </c>
      <c r="N262" s="7">
        <f t="shared" ref="N262:N265" si="325">H262-K262-J262</f>
        <v>0</v>
      </c>
      <c r="O262" s="72" t="e">
        <f>M262/F262</f>
        <v>#DIV/0!</v>
      </c>
      <c r="Q262" s="7">
        <f>+Q23+Q57+Q256</f>
        <v>0</v>
      </c>
      <c r="R262" s="7">
        <f>+R23+R57+R256</f>
        <v>0</v>
      </c>
      <c r="S262" s="59">
        <f>+N262+C262+Q262+R262</f>
        <v>11858531.110000001</v>
      </c>
      <c r="T262" s="57">
        <f t="shared" si="318"/>
        <v>0</v>
      </c>
      <c r="V262" s="7">
        <f t="shared" ref="V262:X263" si="326">+V23+V57+V256</f>
        <v>0</v>
      </c>
      <c r="W262" s="7">
        <f t="shared" si="326"/>
        <v>0</v>
      </c>
      <c r="X262" s="7">
        <f t="shared" si="326"/>
        <v>0</v>
      </c>
      <c r="Y262" s="45"/>
      <c r="Z262" s="7">
        <f t="shared" ref="Z262:AB263" si="327">+Z23+Z57+Z256</f>
        <v>0</v>
      </c>
      <c r="AA262" s="7">
        <f t="shared" si="327"/>
        <v>0</v>
      </c>
      <c r="AB262" s="7">
        <f t="shared" si="327"/>
        <v>0</v>
      </c>
    </row>
    <row r="263" spans="1:28" s="24" customFormat="1" x14ac:dyDescent="0.25">
      <c r="A263" s="48" t="s">
        <v>32</v>
      </c>
      <c r="B263" s="49"/>
      <c r="C263" s="7">
        <f t="shared" si="323"/>
        <v>248563110.78</v>
      </c>
      <c r="D263" s="7">
        <f t="shared" si="323"/>
        <v>0</v>
      </c>
      <c r="E263" s="7">
        <f t="shared" si="323"/>
        <v>0</v>
      </c>
      <c r="F263" s="7">
        <f>D263+E263</f>
        <v>0</v>
      </c>
      <c r="G263" s="168">
        <f>+G24+G58+G257</f>
        <v>0</v>
      </c>
      <c r="H263" s="168">
        <f>F263-G263</f>
        <v>0</v>
      </c>
      <c r="I263" s="186" t="e">
        <f>G263/F263</f>
        <v>#DIV/0!</v>
      </c>
      <c r="J263" s="168">
        <f>+J24+J58+J257</f>
        <v>0</v>
      </c>
      <c r="K263" s="168">
        <f>+K24+K58+K257</f>
        <v>0</v>
      </c>
      <c r="L263" s="57" t="e">
        <f t="shared" si="324"/>
        <v>#DIV/0!</v>
      </c>
      <c r="M263" s="7">
        <f t="shared" ref="M263:M265" si="328">K263+G263+J263</f>
        <v>0</v>
      </c>
      <c r="N263" s="7">
        <f t="shared" si="325"/>
        <v>0</v>
      </c>
      <c r="O263" s="72" t="e">
        <f>M263/F263</f>
        <v>#DIV/0!</v>
      </c>
      <c r="Q263" s="7">
        <f>+Q24+Q58+Q257</f>
        <v>0</v>
      </c>
      <c r="R263" s="7">
        <f>+R24+R58+R257</f>
        <v>0</v>
      </c>
      <c r="S263" s="59">
        <f t="shared" ref="S263:S265" si="329">+N263+C263+Q263+R263</f>
        <v>248563110.78</v>
      </c>
      <c r="T263" s="57">
        <f t="shared" si="318"/>
        <v>0</v>
      </c>
      <c r="V263" s="7">
        <f t="shared" si="326"/>
        <v>0</v>
      </c>
      <c r="W263" s="7">
        <f t="shared" si="326"/>
        <v>0</v>
      </c>
      <c r="X263" s="7">
        <f t="shared" si="326"/>
        <v>0</v>
      </c>
      <c r="Y263" s="45"/>
      <c r="Z263" s="7">
        <f t="shared" si="327"/>
        <v>0</v>
      </c>
      <c r="AA263" s="7">
        <f t="shared" si="327"/>
        <v>0</v>
      </c>
      <c r="AB263" s="7">
        <f t="shared" si="327"/>
        <v>0</v>
      </c>
    </row>
    <row r="264" spans="1:28" s="24" customFormat="1" hidden="1" x14ac:dyDescent="0.25">
      <c r="A264" s="48" t="s">
        <v>54</v>
      </c>
      <c r="B264" s="49"/>
      <c r="C264" s="7">
        <f>+C258</f>
        <v>0</v>
      </c>
      <c r="D264" s="7">
        <f>+D258</f>
        <v>0</v>
      </c>
      <c r="E264" s="7">
        <f>+E258</f>
        <v>0</v>
      </c>
      <c r="F264" s="7">
        <f>D264+E264</f>
        <v>0</v>
      </c>
      <c r="G264" s="168">
        <f>+G258</f>
        <v>0</v>
      </c>
      <c r="H264" s="168">
        <f>F264-G264</f>
        <v>0</v>
      </c>
      <c r="I264" s="186" t="e">
        <f>G264/F264</f>
        <v>#DIV/0!</v>
      </c>
      <c r="J264" s="168">
        <f>+J258</f>
        <v>0</v>
      </c>
      <c r="K264" s="168">
        <f>+K258</f>
        <v>0</v>
      </c>
      <c r="L264" s="57" t="e">
        <f t="shared" si="324"/>
        <v>#DIV/0!</v>
      </c>
      <c r="M264" s="7">
        <f t="shared" si="328"/>
        <v>0</v>
      </c>
      <c r="N264" s="7">
        <f t="shared" si="325"/>
        <v>0</v>
      </c>
      <c r="O264" s="72" t="e">
        <f>M264/F264</f>
        <v>#DIV/0!</v>
      </c>
      <c r="Q264" s="7">
        <f>+Q258</f>
        <v>0</v>
      </c>
      <c r="R264" s="7">
        <f>+R258</f>
        <v>0</v>
      </c>
      <c r="S264" s="59">
        <f t="shared" si="329"/>
        <v>0</v>
      </c>
      <c r="T264" s="57" t="e">
        <f t="shared" si="318"/>
        <v>#DIV/0!</v>
      </c>
      <c r="V264" s="7">
        <f>+V258</f>
        <v>0</v>
      </c>
      <c r="W264" s="7">
        <f>+W258</f>
        <v>0</v>
      </c>
      <c r="X264" s="7">
        <f>+X258</f>
        <v>0</v>
      </c>
      <c r="Y264" s="45"/>
      <c r="Z264" s="7">
        <f>+Z258</f>
        <v>0</v>
      </c>
      <c r="AA264" s="7">
        <f>+AA258</f>
        <v>0</v>
      </c>
      <c r="AB264" s="7">
        <f>+AB258</f>
        <v>0</v>
      </c>
    </row>
    <row r="265" spans="1:28" s="24" customFormat="1" hidden="1" x14ac:dyDescent="0.25">
      <c r="A265" s="48" t="s">
        <v>33</v>
      </c>
      <c r="B265" s="49"/>
      <c r="C265" s="7">
        <f>+C25+C59+C259</f>
        <v>0</v>
      </c>
      <c r="D265" s="7">
        <f>+D25+D59+D259</f>
        <v>0</v>
      </c>
      <c r="E265" s="7">
        <f>+E25+E59+E259</f>
        <v>0</v>
      </c>
      <c r="F265" s="7">
        <f>D265+E265</f>
        <v>0</v>
      </c>
      <c r="G265" s="168">
        <f>+G25+G59+G259</f>
        <v>0</v>
      </c>
      <c r="H265" s="168">
        <f>F265-G265</f>
        <v>0</v>
      </c>
      <c r="I265" s="186" t="e">
        <f>G265/F265</f>
        <v>#DIV/0!</v>
      </c>
      <c r="J265" s="168">
        <f>+J25+J59+J259</f>
        <v>0</v>
      </c>
      <c r="K265" s="168">
        <f>+K25+K59+K259</f>
        <v>0</v>
      </c>
      <c r="L265" s="57" t="e">
        <f t="shared" si="324"/>
        <v>#DIV/0!</v>
      </c>
      <c r="M265" s="7">
        <f t="shared" si="328"/>
        <v>0</v>
      </c>
      <c r="N265" s="7">
        <f t="shared" si="325"/>
        <v>0</v>
      </c>
      <c r="O265" s="72" t="e">
        <f>M265/F265</f>
        <v>#DIV/0!</v>
      </c>
      <c r="Q265" s="7">
        <f>+Q25+Q59+Q259</f>
        <v>0</v>
      </c>
      <c r="R265" s="7">
        <f>+R25+R59+R259</f>
        <v>0</v>
      </c>
      <c r="S265" s="59">
        <f t="shared" si="329"/>
        <v>0</v>
      </c>
      <c r="T265" s="57" t="e">
        <f t="shared" si="318"/>
        <v>#DIV/0!</v>
      </c>
      <c r="V265" s="7">
        <f>+V25+V59+V259</f>
        <v>0</v>
      </c>
      <c r="W265" s="7">
        <f>+W25+W59+W259</f>
        <v>0</v>
      </c>
      <c r="X265" s="7">
        <f>+X25+X59+X259</f>
        <v>0</v>
      </c>
      <c r="Y265" s="45"/>
      <c r="Z265" s="7">
        <f>+Z25+Z59+Z259</f>
        <v>0</v>
      </c>
      <c r="AA265" s="7">
        <f>+AA25+AA59+AA259</f>
        <v>0</v>
      </c>
      <c r="AB265" s="7">
        <f>+AB25+AB59+AB259</f>
        <v>0</v>
      </c>
    </row>
    <row r="266" spans="1:28" hidden="1" x14ac:dyDescent="0.25">
      <c r="A266" s="68"/>
      <c r="B266" s="69"/>
      <c r="C266" s="6"/>
      <c r="D266" s="6"/>
      <c r="E266" s="6"/>
      <c r="F266" s="51"/>
      <c r="G266" s="185"/>
      <c r="H266" s="185"/>
      <c r="I266" s="183"/>
      <c r="J266" s="184"/>
      <c r="K266" s="185"/>
      <c r="L266" s="50"/>
      <c r="M266" s="51"/>
      <c r="N266" s="51"/>
      <c r="O266" s="52"/>
      <c r="Q266" s="6"/>
      <c r="R266" s="6"/>
      <c r="S266" s="51"/>
      <c r="T266" s="54"/>
      <c r="V266" s="6"/>
      <c r="W266" s="6"/>
      <c r="X266" s="6"/>
      <c r="Y266" s="51"/>
      <c r="Z266" s="6"/>
      <c r="AA266" s="6"/>
      <c r="AB266" s="6"/>
    </row>
    <row r="267" spans="1:28" hidden="1" x14ac:dyDescent="0.25">
      <c r="A267" s="48" t="s">
        <v>124</v>
      </c>
      <c r="B267" s="69"/>
      <c r="C267" s="6"/>
      <c r="D267" s="6"/>
      <c r="E267" s="6"/>
      <c r="F267" s="51"/>
      <c r="G267" s="185"/>
      <c r="H267" s="185"/>
      <c r="I267" s="183"/>
      <c r="J267" s="184"/>
      <c r="K267" s="185"/>
      <c r="L267" s="50"/>
      <c r="M267" s="51"/>
      <c r="N267" s="51"/>
      <c r="O267" s="52"/>
      <c r="Q267" s="6"/>
      <c r="R267" s="6"/>
      <c r="S267" s="51"/>
      <c r="T267" s="54"/>
      <c r="V267" s="12"/>
      <c r="W267" s="12"/>
      <c r="X267" s="12"/>
      <c r="Y267" s="51"/>
      <c r="Z267" s="12"/>
      <c r="AA267" s="12"/>
      <c r="AB267" s="12"/>
    </row>
    <row r="268" spans="1:28" ht="31.5" hidden="1" customHeight="1" x14ac:dyDescent="0.25">
      <c r="A268" s="73" t="s">
        <v>125</v>
      </c>
      <c r="B268" s="69"/>
      <c r="C268" s="6">
        <f>Jan!N268</f>
        <v>0</v>
      </c>
      <c r="D268" s="6">
        <f>W268+AA268</f>
        <v>0</v>
      </c>
      <c r="E268" s="6"/>
      <c r="F268" s="7">
        <f>D268+E268</f>
        <v>0</v>
      </c>
      <c r="G268" s="185"/>
      <c r="H268" s="168">
        <f>F268-G268</f>
        <v>0</v>
      </c>
      <c r="I268" s="186" t="e">
        <f t="shared" ref="I268:I270" si="330">G268/F268</f>
        <v>#DIV/0!</v>
      </c>
      <c r="J268" s="191"/>
      <c r="K268" s="185"/>
      <c r="L268" s="57" t="e">
        <f t="shared" ref="L268:L271" si="331">(K268+J268)/F268</f>
        <v>#DIV/0!</v>
      </c>
      <c r="M268" s="7">
        <f>K268+G268+J268</f>
        <v>0</v>
      </c>
      <c r="N268" s="7">
        <f>H268-K268-J268</f>
        <v>0</v>
      </c>
      <c r="O268" s="57" t="e">
        <f t="shared" ref="O268:O271" si="332">M268/F268</f>
        <v>#DIV/0!</v>
      </c>
      <c r="Q268" s="6"/>
      <c r="R268" s="6">
        <f>+X268+AB268</f>
        <v>0</v>
      </c>
      <c r="S268" s="59">
        <f t="shared" ref="S268:S270" si="333">+N268+C268+Q268+R268</f>
        <v>0</v>
      </c>
      <c r="T268" s="57" t="e">
        <f t="shared" ref="T268:T270" si="334">+M268/(Q268+F268+R268+C268)</f>
        <v>#DIV/0!</v>
      </c>
      <c r="V268" s="6"/>
      <c r="W268" s="6"/>
      <c r="X268" s="6"/>
      <c r="Y268" s="51"/>
      <c r="Z268" s="6"/>
      <c r="AA268" s="6"/>
      <c r="AB268" s="6"/>
    </row>
    <row r="269" spans="1:28" ht="31.5" hidden="1" customHeight="1" x14ac:dyDescent="0.25">
      <c r="A269" s="73" t="s">
        <v>126</v>
      </c>
      <c r="B269" s="69"/>
      <c r="C269" s="6">
        <f>Jan!N269</f>
        <v>0</v>
      </c>
      <c r="D269" s="6">
        <f t="shared" ref="D269:D271" si="335">W269+AA269</f>
        <v>0</v>
      </c>
      <c r="E269" s="6"/>
      <c r="F269" s="7">
        <f>D269+E269</f>
        <v>0</v>
      </c>
      <c r="G269" s="185"/>
      <c r="H269" s="168">
        <f t="shared" ref="H269:H270" si="336">F269-G269</f>
        <v>0</v>
      </c>
      <c r="I269" s="186" t="e">
        <f t="shared" si="330"/>
        <v>#DIV/0!</v>
      </c>
      <c r="J269" s="191"/>
      <c r="K269" s="185"/>
      <c r="L269" s="57" t="e">
        <f t="shared" si="331"/>
        <v>#DIV/0!</v>
      </c>
      <c r="M269" s="7">
        <f t="shared" ref="M269:M271" si="337">K269+G269+J269</f>
        <v>0</v>
      </c>
      <c r="N269" s="7">
        <f t="shared" ref="N269:N271" si="338">H269-K269-J269</f>
        <v>0</v>
      </c>
      <c r="O269" s="57" t="e">
        <f t="shared" si="332"/>
        <v>#DIV/0!</v>
      </c>
      <c r="Q269" s="6"/>
      <c r="R269" s="6">
        <f t="shared" ref="R269:R271" si="339">+X269+AB269</f>
        <v>0</v>
      </c>
      <c r="S269" s="59">
        <f t="shared" si="333"/>
        <v>0</v>
      </c>
      <c r="T269" s="57" t="e">
        <f t="shared" si="334"/>
        <v>#DIV/0!</v>
      </c>
      <c r="V269" s="6"/>
      <c r="W269" s="6"/>
      <c r="X269" s="6"/>
      <c r="Y269" s="51"/>
      <c r="Z269" s="6"/>
      <c r="AA269" s="6"/>
      <c r="AB269" s="6"/>
    </row>
    <row r="270" spans="1:28" ht="30" hidden="1" x14ac:dyDescent="0.25">
      <c r="A270" s="73" t="s">
        <v>127</v>
      </c>
      <c r="B270" s="69"/>
      <c r="C270" s="6">
        <f>Jan!N270</f>
        <v>0</v>
      </c>
      <c r="D270" s="6">
        <f t="shared" si="335"/>
        <v>0</v>
      </c>
      <c r="E270" s="6"/>
      <c r="F270" s="7">
        <f>D270+E270</f>
        <v>0</v>
      </c>
      <c r="G270" s="185"/>
      <c r="H270" s="168">
        <f t="shared" si="336"/>
        <v>0</v>
      </c>
      <c r="I270" s="186" t="e">
        <f t="shared" si="330"/>
        <v>#DIV/0!</v>
      </c>
      <c r="J270" s="191"/>
      <c r="K270" s="185"/>
      <c r="L270" s="57" t="e">
        <f t="shared" si="331"/>
        <v>#DIV/0!</v>
      </c>
      <c r="M270" s="7">
        <f t="shared" si="337"/>
        <v>0</v>
      </c>
      <c r="N270" s="7">
        <f t="shared" si="338"/>
        <v>0</v>
      </c>
      <c r="O270" s="57" t="e">
        <f t="shared" si="332"/>
        <v>#DIV/0!</v>
      </c>
      <c r="Q270" s="6"/>
      <c r="R270" s="6">
        <f t="shared" si="339"/>
        <v>0</v>
      </c>
      <c r="S270" s="59">
        <f t="shared" si="333"/>
        <v>0</v>
      </c>
      <c r="T270" s="57" t="e">
        <f t="shared" si="334"/>
        <v>#DIV/0!</v>
      </c>
      <c r="V270" s="12"/>
      <c r="W270" s="12"/>
      <c r="X270" s="12"/>
      <c r="Y270" s="51"/>
      <c r="Z270" s="12"/>
      <c r="AA270" s="12"/>
      <c r="AB270" s="12"/>
    </row>
    <row r="271" spans="1:28" hidden="1" x14ac:dyDescent="0.25">
      <c r="A271" s="73" t="s">
        <v>132</v>
      </c>
      <c r="B271" s="69"/>
      <c r="C271" s="6">
        <f>Jan!N271</f>
        <v>0</v>
      </c>
      <c r="D271" s="6">
        <f t="shared" si="335"/>
        <v>0</v>
      </c>
      <c r="E271" s="6"/>
      <c r="F271" s="7">
        <f>D271+E271</f>
        <v>0</v>
      </c>
      <c r="G271" s="165"/>
      <c r="H271" s="168">
        <f t="shared" ref="H271" si="340">F271-G271</f>
        <v>0</v>
      </c>
      <c r="I271" s="186" t="e">
        <f t="shared" ref="I271" si="341">G271/F271</f>
        <v>#DIV/0!</v>
      </c>
      <c r="J271" s="191"/>
      <c r="K271" s="169"/>
      <c r="L271" s="57" t="e">
        <f t="shared" si="331"/>
        <v>#DIV/0!</v>
      </c>
      <c r="M271" s="7">
        <f t="shared" si="337"/>
        <v>0</v>
      </c>
      <c r="N271" s="7">
        <f t="shared" si="338"/>
        <v>0</v>
      </c>
      <c r="O271" s="57" t="e">
        <f t="shared" si="332"/>
        <v>#DIV/0!</v>
      </c>
      <c r="Q271" s="6"/>
      <c r="R271" s="6">
        <f t="shared" si="339"/>
        <v>0</v>
      </c>
      <c r="S271" s="59">
        <f t="shared" ref="S271" si="342">+N271+C271+Q271+R271</f>
        <v>0</v>
      </c>
      <c r="T271" s="57" t="e">
        <f t="shared" ref="T271" si="343">+M271/(Q271+F271+R271+C271)</f>
        <v>#DIV/0!</v>
      </c>
      <c r="V271" s="6"/>
      <c r="W271" s="6"/>
      <c r="X271" s="6"/>
      <c r="Y271" s="51"/>
      <c r="Z271" s="6"/>
      <c r="AA271" s="6"/>
      <c r="AB271" s="6"/>
    </row>
    <row r="272" spans="1:28" hidden="1" x14ac:dyDescent="0.25">
      <c r="A272" s="73"/>
      <c r="B272" s="69"/>
      <c r="C272" s="6"/>
      <c r="D272" s="6"/>
      <c r="E272" s="6"/>
      <c r="F272" s="7"/>
      <c r="G272" s="165"/>
      <c r="H272" s="168"/>
      <c r="I272" s="186"/>
      <c r="J272" s="191"/>
      <c r="K272" s="165"/>
      <c r="L272" s="57"/>
      <c r="M272" s="7"/>
      <c r="N272" s="7"/>
      <c r="O272" s="57"/>
      <c r="Q272" s="6"/>
      <c r="R272" s="6"/>
      <c r="S272" s="59"/>
      <c r="T272" s="57"/>
      <c r="V272" s="6"/>
      <c r="W272" s="6"/>
      <c r="X272" s="6"/>
      <c r="Y272" s="51"/>
      <c r="Z272" s="6"/>
      <c r="AA272" s="6"/>
      <c r="AB272" s="6"/>
    </row>
    <row r="273" spans="1:28" hidden="1" x14ac:dyDescent="0.25">
      <c r="A273" s="73"/>
      <c r="B273" s="69"/>
      <c r="C273" s="6"/>
      <c r="D273" s="6"/>
      <c r="E273" s="6"/>
      <c r="F273" s="7"/>
      <c r="G273" s="165"/>
      <c r="H273" s="168"/>
      <c r="I273" s="186"/>
      <c r="J273" s="191"/>
      <c r="K273" s="169"/>
      <c r="L273" s="57"/>
      <c r="M273" s="7"/>
      <c r="N273" s="7"/>
      <c r="O273" s="57"/>
      <c r="Q273" s="6"/>
      <c r="R273" s="6"/>
      <c r="S273" s="59"/>
      <c r="T273" s="57"/>
      <c r="V273" s="6"/>
      <c r="W273" s="6"/>
      <c r="X273" s="6"/>
      <c r="Y273" s="51"/>
      <c r="Z273" s="6"/>
      <c r="AA273" s="6"/>
      <c r="AB273" s="6"/>
    </row>
    <row r="274" spans="1:28" hidden="1" x14ac:dyDescent="0.25">
      <c r="A274" s="73"/>
      <c r="B274" s="69"/>
      <c r="C274" s="6"/>
      <c r="D274" s="6"/>
      <c r="E274" s="6"/>
      <c r="F274" s="7"/>
      <c r="G274" s="165"/>
      <c r="H274" s="168"/>
      <c r="I274" s="186"/>
      <c r="J274" s="191"/>
      <c r="K274" s="169"/>
      <c r="L274" s="57"/>
      <c r="M274" s="7"/>
      <c r="N274" s="7"/>
      <c r="O274" s="57"/>
      <c r="Q274" s="6"/>
      <c r="R274" s="6"/>
      <c r="S274" s="59"/>
      <c r="T274" s="57"/>
      <c r="V274" s="6"/>
      <c r="W274" s="6"/>
      <c r="X274" s="6"/>
      <c r="Y274" s="51"/>
      <c r="Z274" s="6"/>
      <c r="AA274" s="6"/>
      <c r="AB274" s="6"/>
    </row>
    <row r="275" spans="1:28" hidden="1" x14ac:dyDescent="0.25">
      <c r="A275" s="73"/>
      <c r="B275" s="69"/>
      <c r="C275" s="6"/>
      <c r="D275" s="6"/>
      <c r="E275" s="6"/>
      <c r="F275" s="7"/>
      <c r="G275" s="165"/>
      <c r="H275" s="168"/>
      <c r="I275" s="186"/>
      <c r="J275" s="191"/>
      <c r="K275" s="169"/>
      <c r="L275" s="57"/>
      <c r="M275" s="7"/>
      <c r="N275" s="7"/>
      <c r="O275" s="57"/>
      <c r="Q275" s="6"/>
      <c r="R275" s="6"/>
      <c r="S275" s="59"/>
      <c r="T275" s="57"/>
      <c r="V275" s="6"/>
      <c r="W275" s="6"/>
      <c r="X275" s="6"/>
      <c r="Y275" s="51"/>
      <c r="Z275" s="6"/>
      <c r="AA275" s="6"/>
      <c r="AB275" s="6"/>
    </row>
    <row r="276" spans="1:28" hidden="1" x14ac:dyDescent="0.25">
      <c r="A276" s="73"/>
      <c r="B276" s="69"/>
      <c r="C276" s="6"/>
      <c r="D276" s="6"/>
      <c r="E276" s="6"/>
      <c r="F276" s="7"/>
      <c r="G276" s="165"/>
      <c r="H276" s="168"/>
      <c r="I276" s="186"/>
      <c r="J276" s="191"/>
      <c r="K276" s="169"/>
      <c r="L276" s="57"/>
      <c r="M276" s="7"/>
      <c r="N276" s="7"/>
      <c r="O276" s="57"/>
      <c r="Q276" s="6"/>
      <c r="R276" s="6"/>
      <c r="S276" s="59"/>
      <c r="T276" s="57"/>
      <c r="V276" s="6"/>
      <c r="W276" s="6"/>
      <c r="X276" s="6"/>
      <c r="Y276" s="51"/>
      <c r="Z276" s="6"/>
      <c r="AA276" s="6"/>
      <c r="AB276" s="6"/>
    </row>
    <row r="277" spans="1:28" hidden="1" x14ac:dyDescent="0.25">
      <c r="A277" s="73"/>
      <c r="B277" s="69"/>
      <c r="C277" s="6"/>
      <c r="D277" s="6"/>
      <c r="E277" s="6"/>
      <c r="F277" s="7"/>
      <c r="G277" s="165"/>
      <c r="H277" s="168"/>
      <c r="I277" s="186"/>
      <c r="J277" s="191"/>
      <c r="K277" s="185"/>
      <c r="L277" s="57"/>
      <c r="M277" s="7"/>
      <c r="N277" s="7"/>
      <c r="O277" s="57"/>
      <c r="Q277" s="6"/>
      <c r="R277" s="6"/>
      <c r="S277" s="59"/>
      <c r="T277" s="57"/>
      <c r="V277" s="6"/>
      <c r="W277" s="6"/>
      <c r="X277" s="6"/>
      <c r="Y277" s="51"/>
      <c r="Z277" s="6"/>
      <c r="AA277" s="6"/>
      <c r="AB277" s="6"/>
    </row>
    <row r="278" spans="1:28" hidden="1" x14ac:dyDescent="0.25">
      <c r="A278" s="73"/>
      <c r="B278" s="69"/>
      <c r="C278" s="6"/>
      <c r="D278" s="6"/>
      <c r="E278" s="6"/>
      <c r="F278" s="7"/>
      <c r="G278" s="185"/>
      <c r="H278" s="168"/>
      <c r="I278" s="186"/>
      <c r="J278" s="191"/>
      <c r="K278" s="165"/>
      <c r="L278" s="57"/>
      <c r="M278" s="7"/>
      <c r="N278" s="7"/>
      <c r="O278" s="57"/>
      <c r="Q278" s="6"/>
      <c r="R278" s="6"/>
      <c r="S278" s="59"/>
      <c r="T278" s="57"/>
      <c r="V278" s="6"/>
      <c r="W278" s="6"/>
      <c r="X278" s="6"/>
      <c r="Y278" s="51"/>
      <c r="Z278" s="6"/>
      <c r="AA278" s="6"/>
      <c r="AB278" s="6"/>
    </row>
    <row r="279" spans="1:28" hidden="1" x14ac:dyDescent="0.25">
      <c r="A279" s="73"/>
      <c r="B279" s="69"/>
      <c r="C279" s="6"/>
      <c r="D279" s="6"/>
      <c r="E279" s="6"/>
      <c r="F279" s="7"/>
      <c r="G279" s="185"/>
      <c r="H279" s="168"/>
      <c r="I279" s="186"/>
      <c r="J279" s="191"/>
      <c r="K279" s="165"/>
      <c r="L279" s="57"/>
      <c r="M279" s="7"/>
      <c r="N279" s="7"/>
      <c r="O279" s="57"/>
      <c r="Q279" s="6"/>
      <c r="R279" s="6"/>
      <c r="S279" s="59"/>
      <c r="T279" s="57"/>
      <c r="V279" s="51"/>
      <c r="W279" s="51"/>
      <c r="X279" s="51"/>
      <c r="Y279" s="51"/>
      <c r="Z279" s="51"/>
      <c r="AA279" s="51"/>
      <c r="AB279" s="51"/>
    </row>
    <row r="280" spans="1:28" hidden="1" x14ac:dyDescent="0.25">
      <c r="A280" s="73"/>
      <c r="B280" s="69"/>
      <c r="C280" s="6"/>
      <c r="D280" s="6"/>
      <c r="E280" s="6"/>
      <c r="F280" s="7"/>
      <c r="G280" s="185"/>
      <c r="H280" s="168"/>
      <c r="I280" s="186"/>
      <c r="J280" s="191"/>
      <c r="K280" s="165"/>
      <c r="L280" s="57"/>
      <c r="M280" s="7"/>
      <c r="N280" s="7"/>
      <c r="O280" s="57"/>
      <c r="Q280" s="6"/>
      <c r="R280" s="6"/>
      <c r="S280" s="59"/>
      <c r="T280" s="57"/>
      <c r="V280" s="51"/>
      <c r="W280" s="51"/>
      <c r="X280" s="51"/>
      <c r="Y280" s="51"/>
      <c r="Z280" s="51"/>
      <c r="AA280" s="51"/>
      <c r="AB280" s="51"/>
    </row>
    <row r="281" spans="1:28" hidden="1" x14ac:dyDescent="0.25">
      <c r="A281" s="73"/>
      <c r="B281" s="69"/>
      <c r="C281" s="6"/>
      <c r="D281" s="6"/>
      <c r="E281" s="6"/>
      <c r="F281" s="7"/>
      <c r="G281" s="185"/>
      <c r="H281" s="168"/>
      <c r="I281" s="186"/>
      <c r="J281" s="191"/>
      <c r="K281" s="165"/>
      <c r="L281" s="57"/>
      <c r="M281" s="7"/>
      <c r="N281" s="7"/>
      <c r="O281" s="57"/>
      <c r="Q281" s="6"/>
      <c r="R281" s="6"/>
      <c r="S281" s="59"/>
      <c r="T281" s="57"/>
      <c r="V281" s="51"/>
      <c r="W281" s="51"/>
      <c r="X281" s="51"/>
      <c r="Y281" s="51"/>
      <c r="Z281" s="51"/>
      <c r="AA281" s="51"/>
      <c r="AB281" s="51"/>
    </row>
    <row r="282" spans="1:28" hidden="1" x14ac:dyDescent="0.25">
      <c r="A282" s="73"/>
      <c r="B282" s="69"/>
      <c r="C282" s="6"/>
      <c r="D282" s="6"/>
      <c r="E282" s="6"/>
      <c r="F282" s="7"/>
      <c r="G282" s="185"/>
      <c r="H282" s="168"/>
      <c r="I282" s="186"/>
      <c r="J282" s="191"/>
      <c r="K282" s="165"/>
      <c r="L282" s="57"/>
      <c r="M282" s="7"/>
      <c r="N282" s="7"/>
      <c r="O282" s="57"/>
      <c r="Q282" s="6"/>
      <c r="R282" s="6"/>
      <c r="S282" s="59"/>
      <c r="T282" s="57"/>
      <c r="V282" s="51"/>
      <c r="W282" s="51"/>
      <c r="X282" s="51"/>
      <c r="Y282" s="51"/>
      <c r="Z282" s="51"/>
      <c r="AA282" s="51"/>
      <c r="AB282" s="51"/>
    </row>
    <row r="283" spans="1:28" hidden="1" x14ac:dyDescent="0.25">
      <c r="A283" s="73"/>
      <c r="B283" s="69"/>
      <c r="C283" s="6"/>
      <c r="D283" s="6"/>
      <c r="E283" s="6"/>
      <c r="F283" s="7"/>
      <c r="G283" s="165"/>
      <c r="H283" s="168"/>
      <c r="I283" s="186"/>
      <c r="J283" s="191"/>
      <c r="K283" s="165"/>
      <c r="L283" s="57"/>
      <c r="M283" s="7"/>
      <c r="N283" s="7"/>
      <c r="O283" s="57"/>
      <c r="Q283" s="6"/>
      <c r="R283" s="6"/>
      <c r="S283" s="59"/>
      <c r="T283" s="57"/>
      <c r="V283" s="6"/>
      <c r="W283" s="6"/>
      <c r="X283" s="6"/>
      <c r="Y283" s="51"/>
      <c r="Z283" s="6"/>
      <c r="AA283" s="6"/>
      <c r="AB283" s="6"/>
    </row>
    <row r="284" spans="1:28" hidden="1" x14ac:dyDescent="0.25">
      <c r="A284" s="73"/>
      <c r="B284" s="69"/>
      <c r="C284" s="6"/>
      <c r="D284" s="6"/>
      <c r="E284" s="6"/>
      <c r="F284" s="7"/>
      <c r="G284" s="165"/>
      <c r="H284" s="168"/>
      <c r="I284" s="186"/>
      <c r="J284" s="191"/>
      <c r="K284" s="165"/>
      <c r="L284" s="57"/>
      <c r="M284" s="7"/>
      <c r="N284" s="7"/>
      <c r="O284" s="57"/>
      <c r="Q284" s="6"/>
      <c r="R284" s="6"/>
      <c r="S284" s="59"/>
      <c r="T284" s="57"/>
      <c r="V284" s="6"/>
      <c r="W284" s="6"/>
      <c r="X284" s="6"/>
      <c r="Y284" s="51"/>
      <c r="Z284" s="6"/>
      <c r="AA284" s="6"/>
      <c r="AB284" s="6"/>
    </row>
    <row r="285" spans="1:28" hidden="1" x14ac:dyDescent="0.25">
      <c r="A285" s="73"/>
      <c r="B285" s="69"/>
      <c r="C285" s="6"/>
      <c r="D285" s="6"/>
      <c r="E285" s="6"/>
      <c r="F285" s="7"/>
      <c r="G285" s="165"/>
      <c r="H285" s="168"/>
      <c r="I285" s="186"/>
      <c r="J285" s="191"/>
      <c r="K285" s="165"/>
      <c r="L285" s="57"/>
      <c r="M285" s="7"/>
      <c r="N285" s="7"/>
      <c r="O285" s="57"/>
      <c r="Q285" s="6"/>
      <c r="R285" s="6"/>
      <c r="S285" s="59"/>
      <c r="T285" s="57"/>
      <c r="V285" s="6"/>
      <c r="W285" s="6"/>
      <c r="X285" s="6"/>
      <c r="Y285" s="51"/>
      <c r="Z285" s="6"/>
      <c r="AA285" s="6"/>
      <c r="AB285" s="6"/>
    </row>
    <row r="286" spans="1:28" hidden="1" x14ac:dyDescent="0.25">
      <c r="A286" s="73"/>
      <c r="B286" s="69"/>
      <c r="C286" s="6"/>
      <c r="D286" s="6"/>
      <c r="E286" s="6"/>
      <c r="F286" s="7"/>
      <c r="G286" s="165"/>
      <c r="H286" s="168"/>
      <c r="I286" s="186"/>
      <c r="J286" s="191"/>
      <c r="K286" s="165"/>
      <c r="L286" s="57"/>
      <c r="M286" s="7"/>
      <c r="N286" s="7"/>
      <c r="O286" s="57"/>
      <c r="Q286" s="6"/>
      <c r="R286" s="6"/>
      <c r="S286" s="59"/>
      <c r="T286" s="57"/>
      <c r="V286" s="6"/>
      <c r="W286" s="6"/>
      <c r="X286" s="6"/>
      <c r="Y286" s="51"/>
      <c r="Z286" s="6"/>
      <c r="AA286" s="6"/>
      <c r="AB286" s="6"/>
    </row>
    <row r="287" spans="1:28" hidden="1" x14ac:dyDescent="0.25">
      <c r="A287" s="73"/>
      <c r="B287" s="69"/>
      <c r="C287" s="6"/>
      <c r="D287" s="6"/>
      <c r="E287" s="6"/>
      <c r="F287" s="7"/>
      <c r="G287" s="165"/>
      <c r="H287" s="168"/>
      <c r="I287" s="186"/>
      <c r="J287" s="191"/>
      <c r="K287" s="165"/>
      <c r="L287" s="57"/>
      <c r="M287" s="7"/>
      <c r="N287" s="7"/>
      <c r="O287" s="57"/>
      <c r="Q287" s="6"/>
      <c r="R287" s="6"/>
      <c r="S287" s="59"/>
      <c r="T287" s="57"/>
      <c r="V287" s="6"/>
      <c r="W287" s="6"/>
      <c r="X287" s="6"/>
      <c r="Y287" s="51"/>
      <c r="Z287" s="6"/>
      <c r="AA287" s="6"/>
      <c r="AB287" s="6"/>
    </row>
    <row r="288" spans="1:28" hidden="1" x14ac:dyDescent="0.25">
      <c r="A288" s="73"/>
      <c r="B288" s="69"/>
      <c r="C288" s="6"/>
      <c r="D288" s="6"/>
      <c r="E288" s="6"/>
      <c r="F288" s="7"/>
      <c r="G288" s="165"/>
      <c r="H288" s="168"/>
      <c r="I288" s="186"/>
      <c r="J288" s="191"/>
      <c r="K288" s="165"/>
      <c r="L288" s="57"/>
      <c r="M288" s="7"/>
      <c r="N288" s="7"/>
      <c r="O288" s="57"/>
      <c r="Q288" s="6"/>
      <c r="R288" s="6"/>
      <c r="S288" s="59"/>
      <c r="T288" s="57"/>
      <c r="V288" s="6"/>
      <c r="W288" s="6"/>
      <c r="X288" s="6"/>
      <c r="Y288" s="51"/>
      <c r="Z288" s="6"/>
      <c r="AA288" s="6"/>
      <c r="AB288" s="6"/>
    </row>
    <row r="289" spans="1:28" hidden="1" x14ac:dyDescent="0.25">
      <c r="A289" s="73"/>
      <c r="B289" s="69"/>
      <c r="C289" s="6"/>
      <c r="D289" s="6"/>
      <c r="E289" s="6"/>
      <c r="F289" s="7"/>
      <c r="G289" s="165"/>
      <c r="H289" s="168"/>
      <c r="I289" s="186"/>
      <c r="J289" s="191"/>
      <c r="K289" s="165"/>
      <c r="L289" s="57"/>
      <c r="M289" s="7"/>
      <c r="N289" s="7"/>
      <c r="O289" s="57"/>
      <c r="Q289" s="6"/>
      <c r="R289" s="6"/>
      <c r="S289" s="59"/>
      <c r="T289" s="57"/>
      <c r="V289" s="6"/>
      <c r="W289" s="6"/>
      <c r="X289" s="6"/>
      <c r="Y289" s="51"/>
      <c r="Z289" s="6"/>
      <c r="AA289" s="6"/>
      <c r="AB289" s="6"/>
    </row>
    <row r="290" spans="1:28" hidden="1" x14ac:dyDescent="0.25">
      <c r="A290" s="73"/>
      <c r="B290" s="69"/>
      <c r="C290" s="6"/>
      <c r="D290" s="6"/>
      <c r="E290" s="6"/>
      <c r="F290" s="7"/>
      <c r="G290" s="165"/>
      <c r="H290" s="168"/>
      <c r="I290" s="186"/>
      <c r="J290" s="191"/>
      <c r="K290" s="165"/>
      <c r="L290" s="57"/>
      <c r="M290" s="7"/>
      <c r="N290" s="7"/>
      <c r="O290" s="57"/>
      <c r="Q290" s="6"/>
      <c r="R290" s="6"/>
      <c r="S290" s="59"/>
      <c r="T290" s="57"/>
      <c r="V290" s="6"/>
      <c r="W290" s="6"/>
      <c r="X290" s="6"/>
      <c r="Y290" s="51"/>
      <c r="Z290" s="6"/>
      <c r="AA290" s="6"/>
      <c r="AB290" s="6"/>
    </row>
    <row r="291" spans="1:28" hidden="1" x14ac:dyDescent="0.25">
      <c r="A291" s="73"/>
      <c r="B291" s="69"/>
      <c r="C291" s="6"/>
      <c r="D291" s="6"/>
      <c r="E291" s="6"/>
      <c r="F291" s="7"/>
      <c r="G291" s="165"/>
      <c r="H291" s="168"/>
      <c r="I291" s="186"/>
      <c r="J291" s="191"/>
      <c r="K291" s="165"/>
      <c r="L291" s="57"/>
      <c r="M291" s="7"/>
      <c r="N291" s="7"/>
      <c r="O291" s="57"/>
      <c r="Q291" s="6"/>
      <c r="R291" s="6"/>
      <c r="S291" s="59"/>
      <c r="T291" s="57"/>
      <c r="V291" s="6"/>
      <c r="W291" s="6"/>
      <c r="X291" s="6"/>
      <c r="Y291" s="51"/>
      <c r="Z291" s="6"/>
      <c r="AA291" s="6"/>
      <c r="AB291" s="6"/>
    </row>
    <row r="292" spans="1:28" hidden="1" x14ac:dyDescent="0.25">
      <c r="A292" s="73"/>
      <c r="B292" s="69"/>
      <c r="C292" s="6"/>
      <c r="D292" s="6"/>
      <c r="E292" s="6"/>
      <c r="F292" s="7"/>
      <c r="G292" s="165"/>
      <c r="H292" s="168"/>
      <c r="I292" s="186"/>
      <c r="J292" s="191"/>
      <c r="K292" s="165"/>
      <c r="L292" s="57"/>
      <c r="M292" s="7"/>
      <c r="N292" s="7"/>
      <c r="O292" s="57"/>
      <c r="Q292" s="6"/>
      <c r="R292" s="6"/>
      <c r="S292" s="59"/>
      <c r="T292" s="57"/>
      <c r="V292" s="6"/>
      <c r="W292" s="6"/>
      <c r="X292" s="6"/>
      <c r="Y292" s="51"/>
      <c r="Z292" s="6"/>
      <c r="AA292" s="6"/>
      <c r="AB292" s="6"/>
    </row>
    <row r="293" spans="1:28" hidden="1" x14ac:dyDescent="0.25">
      <c r="A293" s="73"/>
      <c r="B293" s="69"/>
      <c r="C293" s="6"/>
      <c r="D293" s="6"/>
      <c r="E293" s="6"/>
      <c r="F293" s="7"/>
      <c r="G293" s="165"/>
      <c r="H293" s="168"/>
      <c r="I293" s="186"/>
      <c r="J293" s="191"/>
      <c r="K293" s="165"/>
      <c r="L293" s="57"/>
      <c r="M293" s="7"/>
      <c r="N293" s="7"/>
      <c r="O293" s="57"/>
      <c r="Q293" s="6"/>
      <c r="R293" s="6"/>
      <c r="S293" s="59"/>
      <c r="T293" s="57"/>
      <c r="V293" s="6"/>
      <c r="W293" s="6"/>
      <c r="X293" s="6"/>
      <c r="Y293" s="51"/>
      <c r="Z293" s="6"/>
      <c r="AA293" s="6"/>
      <c r="AB293" s="6"/>
    </row>
    <row r="294" spans="1:28" hidden="1" x14ac:dyDescent="0.25">
      <c r="A294" s="73"/>
      <c r="B294" s="69"/>
      <c r="C294" s="6"/>
      <c r="D294" s="6"/>
      <c r="E294" s="6"/>
      <c r="F294" s="7"/>
      <c r="G294" s="165"/>
      <c r="H294" s="168"/>
      <c r="I294" s="186"/>
      <c r="J294" s="191"/>
      <c r="K294" s="165"/>
      <c r="L294" s="57"/>
      <c r="M294" s="7"/>
      <c r="N294" s="7"/>
      <c r="O294" s="57"/>
      <c r="Q294" s="6"/>
      <c r="R294" s="6"/>
      <c r="S294" s="59"/>
      <c r="T294" s="57"/>
      <c r="V294" s="6"/>
      <c r="W294" s="6"/>
      <c r="X294" s="6"/>
      <c r="Y294" s="51"/>
      <c r="Z294" s="6"/>
      <c r="AA294" s="6"/>
      <c r="AB294" s="6"/>
    </row>
    <row r="295" spans="1:28" hidden="1" x14ac:dyDescent="0.25">
      <c r="A295" s="73"/>
      <c r="B295" s="69"/>
      <c r="C295" s="6"/>
      <c r="D295" s="6"/>
      <c r="E295" s="6"/>
      <c r="F295" s="7"/>
      <c r="G295" s="165"/>
      <c r="H295" s="168"/>
      <c r="I295" s="186"/>
      <c r="J295" s="191"/>
      <c r="K295" s="165"/>
      <c r="L295" s="57"/>
      <c r="M295" s="7"/>
      <c r="N295" s="7"/>
      <c r="O295" s="57"/>
      <c r="Q295" s="6"/>
      <c r="R295" s="6"/>
      <c r="S295" s="59"/>
      <c r="T295" s="57"/>
      <c r="V295" s="6"/>
      <c r="W295" s="6"/>
      <c r="X295" s="6"/>
      <c r="Y295" s="51"/>
      <c r="Z295" s="6"/>
      <c r="AA295" s="6"/>
      <c r="AB295" s="6"/>
    </row>
    <row r="296" spans="1:28" hidden="1" x14ac:dyDescent="0.25">
      <c r="A296" s="73"/>
      <c r="B296" s="69"/>
      <c r="C296" s="6"/>
      <c r="D296" s="6"/>
      <c r="E296" s="6"/>
      <c r="F296" s="7"/>
      <c r="G296" s="165"/>
      <c r="H296" s="168"/>
      <c r="I296" s="186"/>
      <c r="J296" s="191"/>
      <c r="K296" s="165"/>
      <c r="L296" s="57"/>
      <c r="M296" s="7"/>
      <c r="N296" s="7"/>
      <c r="O296" s="57"/>
      <c r="Q296" s="6"/>
      <c r="R296" s="6"/>
      <c r="S296" s="59"/>
      <c r="T296" s="57"/>
      <c r="V296" s="6"/>
      <c r="W296" s="6"/>
      <c r="X296" s="6"/>
      <c r="Y296" s="51"/>
      <c r="Z296" s="6"/>
      <c r="AA296" s="6"/>
      <c r="AB296" s="6"/>
    </row>
    <row r="297" spans="1:28" hidden="1" x14ac:dyDescent="0.25">
      <c r="A297" s="73"/>
      <c r="B297" s="69"/>
      <c r="C297" s="6"/>
      <c r="D297" s="6"/>
      <c r="E297" s="6"/>
      <c r="F297" s="7"/>
      <c r="G297" s="165"/>
      <c r="H297" s="168"/>
      <c r="I297" s="186"/>
      <c r="J297" s="191"/>
      <c r="K297" s="165"/>
      <c r="L297" s="57"/>
      <c r="M297" s="7"/>
      <c r="N297" s="7"/>
      <c r="O297" s="57"/>
      <c r="Q297" s="6"/>
      <c r="R297" s="6"/>
      <c r="S297" s="59"/>
      <c r="T297" s="57"/>
      <c r="V297" s="6"/>
      <c r="W297" s="6"/>
      <c r="X297" s="6"/>
      <c r="Y297" s="51"/>
      <c r="Z297" s="6"/>
      <c r="AA297" s="6"/>
      <c r="AB297" s="6"/>
    </row>
    <row r="298" spans="1:28" hidden="1" x14ac:dyDescent="0.25">
      <c r="A298" s="73"/>
      <c r="B298" s="69"/>
      <c r="C298" s="6"/>
      <c r="D298" s="6"/>
      <c r="E298" s="6"/>
      <c r="F298" s="7"/>
      <c r="G298" s="165"/>
      <c r="H298" s="168"/>
      <c r="I298" s="186"/>
      <c r="J298" s="191"/>
      <c r="K298" s="165"/>
      <c r="L298" s="57"/>
      <c r="M298" s="7"/>
      <c r="N298" s="7"/>
      <c r="O298" s="57"/>
      <c r="Q298" s="6"/>
      <c r="R298" s="6"/>
      <c r="S298" s="59"/>
      <c r="T298" s="57"/>
      <c r="V298" s="6"/>
      <c r="W298" s="6"/>
      <c r="X298" s="6"/>
      <c r="Y298" s="51"/>
      <c r="Z298" s="6"/>
      <c r="AA298" s="6"/>
      <c r="AB298" s="6"/>
    </row>
    <row r="299" spans="1:28" hidden="1" x14ac:dyDescent="0.25">
      <c r="A299" s="73"/>
      <c r="B299" s="69"/>
      <c r="C299" s="6"/>
      <c r="D299" s="6"/>
      <c r="E299" s="6"/>
      <c r="F299" s="7"/>
      <c r="G299" s="165"/>
      <c r="H299" s="168"/>
      <c r="I299" s="186"/>
      <c r="J299" s="191"/>
      <c r="K299" s="165"/>
      <c r="L299" s="57"/>
      <c r="M299" s="7"/>
      <c r="N299" s="7"/>
      <c r="O299" s="57"/>
      <c r="Q299" s="6"/>
      <c r="R299" s="6"/>
      <c r="S299" s="59"/>
      <c r="T299" s="57"/>
      <c r="V299" s="6"/>
      <c r="W299" s="6"/>
      <c r="X299" s="6"/>
      <c r="Y299" s="51"/>
      <c r="Z299" s="6"/>
      <c r="AA299" s="6"/>
      <c r="AB299" s="6"/>
    </row>
    <row r="300" spans="1:28" hidden="1" x14ac:dyDescent="0.25">
      <c r="A300" s="73"/>
      <c r="B300" s="69"/>
      <c r="C300" s="6"/>
      <c r="D300" s="6"/>
      <c r="E300" s="6"/>
      <c r="F300" s="7"/>
      <c r="G300" s="165"/>
      <c r="H300" s="168"/>
      <c r="I300" s="186"/>
      <c r="J300" s="191"/>
      <c r="K300" s="165"/>
      <c r="L300" s="57"/>
      <c r="M300" s="7"/>
      <c r="N300" s="7"/>
      <c r="O300" s="57"/>
      <c r="Q300" s="6"/>
      <c r="R300" s="6"/>
      <c r="S300" s="59"/>
      <c r="T300" s="57"/>
      <c r="V300" s="6"/>
      <c r="W300" s="6"/>
      <c r="X300" s="6"/>
      <c r="Y300" s="51"/>
      <c r="Z300" s="6"/>
      <c r="AA300" s="6"/>
      <c r="AB300" s="6"/>
    </row>
    <row r="301" spans="1:28" hidden="1" x14ac:dyDescent="0.25">
      <c r="A301" s="73"/>
      <c r="B301" s="69"/>
      <c r="C301" s="6"/>
      <c r="D301" s="6"/>
      <c r="E301" s="6"/>
      <c r="F301" s="7"/>
      <c r="G301" s="165"/>
      <c r="H301" s="168"/>
      <c r="I301" s="186"/>
      <c r="J301" s="191"/>
      <c r="K301" s="165"/>
      <c r="L301" s="57"/>
      <c r="M301" s="7"/>
      <c r="N301" s="7"/>
      <c r="O301" s="57"/>
      <c r="Q301" s="6"/>
      <c r="R301" s="6"/>
      <c r="S301" s="59"/>
      <c r="T301" s="57"/>
      <c r="V301" s="6"/>
      <c r="W301" s="6"/>
      <c r="X301" s="6"/>
      <c r="Y301" s="51"/>
      <c r="Z301" s="6"/>
      <c r="AA301" s="6"/>
      <c r="AB301" s="6"/>
    </row>
    <row r="302" spans="1:28" hidden="1" x14ac:dyDescent="0.25">
      <c r="A302" s="73"/>
      <c r="B302" s="69"/>
      <c r="C302" s="6"/>
      <c r="D302" s="6"/>
      <c r="E302" s="6"/>
      <c r="F302" s="7"/>
      <c r="G302" s="165"/>
      <c r="H302" s="168"/>
      <c r="I302" s="186"/>
      <c r="J302" s="191"/>
      <c r="K302" s="165"/>
      <c r="L302" s="57"/>
      <c r="M302" s="7"/>
      <c r="N302" s="7"/>
      <c r="O302" s="57"/>
      <c r="Q302" s="6"/>
      <c r="R302" s="6"/>
      <c r="S302" s="59"/>
      <c r="T302" s="57"/>
      <c r="V302" s="6"/>
      <c r="W302" s="6"/>
      <c r="X302" s="6"/>
      <c r="Y302" s="51"/>
      <c r="Z302" s="6"/>
      <c r="AA302" s="6"/>
      <c r="AB302" s="6"/>
    </row>
    <row r="303" spans="1:28" hidden="1" x14ac:dyDescent="0.25">
      <c r="A303" s="73"/>
      <c r="B303" s="69"/>
      <c r="C303" s="6"/>
      <c r="D303" s="6"/>
      <c r="E303" s="6"/>
      <c r="F303" s="7"/>
      <c r="G303" s="165"/>
      <c r="H303" s="168"/>
      <c r="I303" s="186"/>
      <c r="J303" s="191"/>
      <c r="K303" s="165"/>
      <c r="L303" s="57"/>
      <c r="M303" s="7"/>
      <c r="N303" s="7"/>
      <c r="O303" s="57"/>
      <c r="Q303" s="6"/>
      <c r="R303" s="6"/>
      <c r="S303" s="59"/>
      <c r="T303" s="57"/>
      <c r="V303" s="6"/>
      <c r="W303" s="6"/>
      <c r="X303" s="6"/>
      <c r="Y303" s="51"/>
      <c r="Z303" s="6"/>
      <c r="AA303" s="6"/>
      <c r="AB303" s="6"/>
    </row>
    <row r="304" spans="1:28" hidden="1" x14ac:dyDescent="0.25">
      <c r="A304" s="73"/>
      <c r="B304" s="69"/>
      <c r="C304" s="6"/>
      <c r="D304" s="6"/>
      <c r="E304" s="6"/>
      <c r="F304" s="7"/>
      <c r="G304" s="165"/>
      <c r="H304" s="168"/>
      <c r="I304" s="186"/>
      <c r="J304" s="191"/>
      <c r="K304" s="165"/>
      <c r="L304" s="57"/>
      <c r="M304" s="7"/>
      <c r="N304" s="7"/>
      <c r="O304" s="57"/>
      <c r="Q304" s="6"/>
      <c r="R304" s="6"/>
      <c r="S304" s="59"/>
      <c r="T304" s="57"/>
      <c r="V304" s="6"/>
      <c r="W304" s="6"/>
      <c r="X304" s="6"/>
      <c r="Y304" s="51"/>
      <c r="Z304" s="6"/>
      <c r="AA304" s="6"/>
      <c r="AB304" s="6"/>
    </row>
    <row r="305" spans="1:28" hidden="1" x14ac:dyDescent="0.25">
      <c r="A305" s="73"/>
      <c r="B305" s="69"/>
      <c r="C305" s="6"/>
      <c r="D305" s="6"/>
      <c r="E305" s="6"/>
      <c r="F305" s="7"/>
      <c r="G305" s="165"/>
      <c r="H305" s="168"/>
      <c r="I305" s="186"/>
      <c r="J305" s="191"/>
      <c r="K305" s="165"/>
      <c r="L305" s="57"/>
      <c r="M305" s="7"/>
      <c r="N305" s="7"/>
      <c r="O305" s="57"/>
      <c r="Q305" s="6"/>
      <c r="R305" s="6"/>
      <c r="S305" s="59"/>
      <c r="T305" s="57"/>
      <c r="V305" s="6"/>
      <c r="W305" s="6"/>
      <c r="X305" s="6"/>
      <c r="Y305" s="51"/>
      <c r="Z305" s="6"/>
      <c r="AA305" s="6"/>
      <c r="AB305" s="6"/>
    </row>
    <row r="306" spans="1:28" hidden="1" x14ac:dyDescent="0.25">
      <c r="A306" s="73"/>
      <c r="B306" s="69"/>
      <c r="C306" s="6"/>
      <c r="D306" s="6"/>
      <c r="E306" s="6"/>
      <c r="F306" s="7"/>
      <c r="G306" s="165"/>
      <c r="H306" s="168"/>
      <c r="I306" s="186"/>
      <c r="J306" s="191"/>
      <c r="K306" s="165"/>
      <c r="L306" s="57"/>
      <c r="M306" s="7"/>
      <c r="N306" s="7"/>
      <c r="O306" s="57"/>
      <c r="Q306" s="6"/>
      <c r="R306" s="6"/>
      <c r="S306" s="59"/>
      <c r="T306" s="57"/>
      <c r="V306" s="6"/>
      <c r="W306" s="6"/>
      <c r="X306" s="6"/>
      <c r="Y306" s="51"/>
      <c r="Z306" s="6"/>
      <c r="AA306" s="6"/>
      <c r="AB306" s="6"/>
    </row>
    <row r="307" spans="1:28" hidden="1" x14ac:dyDescent="0.25">
      <c r="A307" s="73"/>
      <c r="B307" s="69"/>
      <c r="C307" s="6"/>
      <c r="D307" s="6"/>
      <c r="E307" s="6"/>
      <c r="F307" s="7"/>
      <c r="G307" s="165"/>
      <c r="H307" s="168"/>
      <c r="I307" s="186"/>
      <c r="J307" s="191"/>
      <c r="K307" s="165"/>
      <c r="L307" s="57"/>
      <c r="M307" s="7"/>
      <c r="N307" s="7"/>
      <c r="O307" s="57"/>
      <c r="Q307" s="6"/>
      <c r="R307" s="6"/>
      <c r="S307" s="59"/>
      <c r="T307" s="57"/>
      <c r="V307" s="6"/>
      <c r="W307" s="6"/>
      <c r="X307" s="6"/>
      <c r="Y307" s="51"/>
      <c r="Z307" s="6"/>
      <c r="AA307" s="6"/>
      <c r="AB307" s="6"/>
    </row>
    <row r="308" spans="1:28" hidden="1" x14ac:dyDescent="0.25">
      <c r="A308" s="73"/>
      <c r="B308" s="69"/>
      <c r="C308" s="6"/>
      <c r="D308" s="6"/>
      <c r="E308" s="6"/>
      <c r="F308" s="7"/>
      <c r="G308" s="165"/>
      <c r="H308" s="168"/>
      <c r="I308" s="186"/>
      <c r="J308" s="191"/>
      <c r="K308" s="165"/>
      <c r="L308" s="57"/>
      <c r="M308" s="7"/>
      <c r="N308" s="7"/>
      <c r="O308" s="57"/>
      <c r="Q308" s="6"/>
      <c r="R308" s="6"/>
      <c r="S308" s="59"/>
      <c r="T308" s="57"/>
      <c r="V308" s="6"/>
      <c r="W308" s="6"/>
      <c r="X308" s="6"/>
      <c r="Y308" s="51"/>
      <c r="Z308" s="6"/>
      <c r="AA308" s="6"/>
      <c r="AB308" s="6"/>
    </row>
    <row r="309" spans="1:28" hidden="1" x14ac:dyDescent="0.25">
      <c r="A309" s="73"/>
      <c r="B309" s="69"/>
      <c r="C309" s="6"/>
      <c r="D309" s="6"/>
      <c r="E309" s="6"/>
      <c r="F309" s="7"/>
      <c r="G309" s="165"/>
      <c r="H309" s="168"/>
      <c r="I309" s="186"/>
      <c r="J309" s="191"/>
      <c r="K309" s="165"/>
      <c r="L309" s="57"/>
      <c r="M309" s="7"/>
      <c r="N309" s="7"/>
      <c r="O309" s="57"/>
      <c r="Q309" s="6"/>
      <c r="R309" s="6"/>
      <c r="S309" s="59"/>
      <c r="T309" s="57"/>
      <c r="V309" s="6"/>
      <c r="W309" s="6"/>
      <c r="X309" s="6"/>
      <c r="Y309" s="51"/>
      <c r="Z309" s="6"/>
      <c r="AA309" s="6"/>
      <c r="AB309" s="6"/>
    </row>
    <row r="310" spans="1:28" hidden="1" x14ac:dyDescent="0.25">
      <c r="A310" s="73"/>
      <c r="B310" s="69"/>
      <c r="C310" s="6"/>
      <c r="D310" s="6"/>
      <c r="E310" s="6"/>
      <c r="F310" s="7"/>
      <c r="G310" s="165"/>
      <c r="H310" s="168"/>
      <c r="I310" s="186"/>
      <c r="J310" s="191"/>
      <c r="K310" s="165"/>
      <c r="L310" s="57"/>
      <c r="M310" s="7"/>
      <c r="N310" s="7"/>
      <c r="O310" s="57"/>
      <c r="Q310" s="6"/>
      <c r="R310" s="6"/>
      <c r="S310" s="59"/>
      <c r="T310" s="57"/>
      <c r="V310" s="6"/>
      <c r="W310" s="6"/>
      <c r="X310" s="6"/>
      <c r="Y310" s="51"/>
      <c r="Z310" s="6"/>
      <c r="AA310" s="6"/>
      <c r="AB310" s="6"/>
    </row>
    <row r="311" spans="1:28" hidden="1" x14ac:dyDescent="0.25">
      <c r="A311" s="73"/>
      <c r="B311" s="69"/>
      <c r="C311" s="6"/>
      <c r="D311" s="6"/>
      <c r="E311" s="6"/>
      <c r="F311" s="7"/>
      <c r="G311" s="165"/>
      <c r="H311" s="168"/>
      <c r="I311" s="186"/>
      <c r="J311" s="191"/>
      <c r="K311" s="165"/>
      <c r="L311" s="57"/>
      <c r="M311" s="7"/>
      <c r="N311" s="7"/>
      <c r="O311" s="57"/>
      <c r="Q311" s="6"/>
      <c r="R311" s="6"/>
      <c r="S311" s="59"/>
      <c r="T311" s="57"/>
      <c r="V311" s="6"/>
      <c r="W311" s="6"/>
      <c r="X311" s="6"/>
      <c r="Y311" s="51"/>
      <c r="Z311" s="6"/>
      <c r="AA311" s="6"/>
      <c r="AB311" s="6"/>
    </row>
    <row r="312" spans="1:28" hidden="1" x14ac:dyDescent="0.25">
      <c r="A312" s="73"/>
      <c r="B312" s="69"/>
      <c r="C312" s="6"/>
      <c r="D312" s="6"/>
      <c r="E312" s="6"/>
      <c r="F312" s="7"/>
      <c r="G312" s="165"/>
      <c r="H312" s="168"/>
      <c r="I312" s="186"/>
      <c r="J312" s="191"/>
      <c r="K312" s="165"/>
      <c r="L312" s="57"/>
      <c r="M312" s="7"/>
      <c r="N312" s="7"/>
      <c r="O312" s="57"/>
      <c r="Q312" s="6"/>
      <c r="R312" s="6"/>
      <c r="S312" s="59"/>
      <c r="T312" s="57"/>
      <c r="V312" s="6"/>
      <c r="W312" s="6"/>
      <c r="X312" s="6"/>
      <c r="Y312" s="51"/>
      <c r="Z312" s="6"/>
      <c r="AA312" s="6"/>
      <c r="AB312" s="6"/>
    </row>
    <row r="313" spans="1:28" hidden="1" x14ac:dyDescent="0.25">
      <c r="A313" s="73"/>
      <c r="B313" s="69"/>
      <c r="C313" s="6"/>
      <c r="D313" s="6"/>
      <c r="E313" s="6"/>
      <c r="F313" s="7"/>
      <c r="G313" s="165"/>
      <c r="H313" s="168"/>
      <c r="I313" s="186"/>
      <c r="J313" s="191"/>
      <c r="K313" s="165"/>
      <c r="L313" s="57"/>
      <c r="M313" s="7"/>
      <c r="N313" s="7"/>
      <c r="O313" s="57"/>
      <c r="Q313" s="6"/>
      <c r="R313" s="6"/>
      <c r="S313" s="59"/>
      <c r="T313" s="57"/>
      <c r="V313" s="6"/>
      <c r="W313" s="6"/>
      <c r="X313" s="6"/>
      <c r="Y313" s="51"/>
      <c r="Z313" s="6"/>
      <c r="AA313" s="6"/>
      <c r="AB313" s="6"/>
    </row>
    <row r="314" spans="1:28" hidden="1" x14ac:dyDescent="0.25">
      <c r="A314" s="73"/>
      <c r="B314" s="69"/>
      <c r="C314" s="6"/>
      <c r="D314" s="6"/>
      <c r="E314" s="6"/>
      <c r="F314" s="7"/>
      <c r="G314" s="165"/>
      <c r="H314" s="168"/>
      <c r="I314" s="186"/>
      <c r="J314" s="191"/>
      <c r="K314" s="165"/>
      <c r="L314" s="57"/>
      <c r="M314" s="7"/>
      <c r="N314" s="7"/>
      <c r="O314" s="57"/>
      <c r="Q314" s="6"/>
      <c r="R314" s="6"/>
      <c r="S314" s="59"/>
      <c r="T314" s="57"/>
      <c r="V314" s="6"/>
      <c r="W314" s="6"/>
      <c r="X314" s="6"/>
      <c r="Y314" s="51"/>
      <c r="Z314" s="6"/>
      <c r="AA314" s="6"/>
      <c r="AB314" s="6"/>
    </row>
    <row r="315" spans="1:28" hidden="1" x14ac:dyDescent="0.25">
      <c r="A315" s="73"/>
      <c r="B315" s="69"/>
      <c r="C315" s="6"/>
      <c r="D315" s="6"/>
      <c r="E315" s="6"/>
      <c r="F315" s="7"/>
      <c r="G315" s="165"/>
      <c r="H315" s="168"/>
      <c r="I315" s="186"/>
      <c r="J315" s="191"/>
      <c r="K315" s="165"/>
      <c r="L315" s="57"/>
      <c r="M315" s="7"/>
      <c r="N315" s="7"/>
      <c r="O315" s="57"/>
      <c r="Q315" s="6"/>
      <c r="R315" s="6"/>
      <c r="S315" s="59"/>
      <c r="T315" s="57"/>
      <c r="V315" s="6"/>
      <c r="W315" s="6"/>
      <c r="X315" s="6"/>
      <c r="Y315" s="51"/>
      <c r="Z315" s="6"/>
      <c r="AA315" s="6"/>
      <c r="AB315" s="6"/>
    </row>
    <row r="316" spans="1:28" hidden="1" x14ac:dyDescent="0.25">
      <c r="A316" s="73"/>
      <c r="B316" s="69"/>
      <c r="C316" s="6"/>
      <c r="D316" s="6"/>
      <c r="E316" s="6"/>
      <c r="F316" s="7"/>
      <c r="G316" s="165"/>
      <c r="H316" s="168"/>
      <c r="I316" s="186"/>
      <c r="J316" s="191"/>
      <c r="K316" s="165"/>
      <c r="L316" s="57"/>
      <c r="M316" s="7"/>
      <c r="N316" s="7"/>
      <c r="O316" s="57"/>
      <c r="Q316" s="6"/>
      <c r="R316" s="6"/>
      <c r="S316" s="59"/>
      <c r="T316" s="57"/>
      <c r="V316" s="6"/>
      <c r="W316" s="6"/>
      <c r="X316" s="6"/>
      <c r="Y316" s="51"/>
      <c r="Z316" s="6"/>
      <c r="AA316" s="6"/>
      <c r="AB316" s="6"/>
    </row>
    <row r="317" spans="1:28" hidden="1" x14ac:dyDescent="0.25">
      <c r="A317" s="73"/>
      <c r="B317" s="69"/>
      <c r="C317" s="6"/>
      <c r="D317" s="6"/>
      <c r="E317" s="6"/>
      <c r="F317" s="7"/>
      <c r="G317" s="165"/>
      <c r="H317" s="168"/>
      <c r="I317" s="186"/>
      <c r="J317" s="191"/>
      <c r="K317" s="165"/>
      <c r="L317" s="57"/>
      <c r="M317" s="7"/>
      <c r="N317" s="7"/>
      <c r="O317" s="57"/>
      <c r="Q317" s="6"/>
      <c r="R317" s="6"/>
      <c r="S317" s="59"/>
      <c r="T317" s="57"/>
      <c r="V317" s="6"/>
      <c r="W317" s="6"/>
      <c r="X317" s="6"/>
      <c r="Y317" s="51"/>
      <c r="Z317" s="6"/>
      <c r="AA317" s="6"/>
      <c r="AB317" s="6"/>
    </row>
    <row r="318" spans="1:28" hidden="1" x14ac:dyDescent="0.25">
      <c r="A318" s="73"/>
      <c r="B318" s="69"/>
      <c r="C318" s="6"/>
      <c r="D318" s="6"/>
      <c r="E318" s="6"/>
      <c r="F318" s="7"/>
      <c r="G318" s="165"/>
      <c r="H318" s="168"/>
      <c r="I318" s="186"/>
      <c r="J318" s="191"/>
      <c r="K318" s="165"/>
      <c r="L318" s="57"/>
      <c r="M318" s="7"/>
      <c r="N318" s="7"/>
      <c r="O318" s="57"/>
      <c r="Q318" s="6"/>
      <c r="R318" s="6"/>
      <c r="S318" s="59"/>
      <c r="T318" s="57"/>
      <c r="V318" s="6"/>
      <c r="W318" s="6"/>
      <c r="X318" s="6"/>
      <c r="Y318" s="51"/>
      <c r="Z318" s="6"/>
      <c r="AA318" s="6"/>
      <c r="AB318" s="6"/>
    </row>
    <row r="319" spans="1:28" hidden="1" x14ac:dyDescent="0.25">
      <c r="A319" s="73"/>
      <c r="B319" s="69"/>
      <c r="C319" s="6"/>
      <c r="D319" s="6"/>
      <c r="E319" s="6"/>
      <c r="F319" s="7"/>
      <c r="G319" s="165"/>
      <c r="H319" s="168"/>
      <c r="I319" s="186"/>
      <c r="J319" s="191"/>
      <c r="K319" s="165"/>
      <c r="L319" s="57"/>
      <c r="M319" s="7"/>
      <c r="N319" s="7"/>
      <c r="O319" s="57"/>
      <c r="Q319" s="6"/>
      <c r="R319" s="6"/>
      <c r="S319" s="59"/>
      <c r="T319" s="57"/>
      <c r="V319" s="6"/>
      <c r="W319" s="6"/>
      <c r="X319" s="6"/>
      <c r="Y319" s="51"/>
      <c r="Z319" s="6"/>
      <c r="AA319" s="6"/>
      <c r="AB319" s="6"/>
    </row>
    <row r="320" spans="1:28" hidden="1" x14ac:dyDescent="0.25">
      <c r="A320" s="73"/>
      <c r="B320" s="69"/>
      <c r="C320" s="6"/>
      <c r="D320" s="6"/>
      <c r="E320" s="6"/>
      <c r="F320" s="7"/>
      <c r="G320" s="165"/>
      <c r="H320" s="168"/>
      <c r="I320" s="186"/>
      <c r="J320" s="191"/>
      <c r="K320" s="165"/>
      <c r="L320" s="57"/>
      <c r="M320" s="7"/>
      <c r="N320" s="7"/>
      <c r="O320" s="57"/>
      <c r="Q320" s="6"/>
      <c r="R320" s="6"/>
      <c r="S320" s="59"/>
      <c r="T320" s="57"/>
      <c r="V320" s="6"/>
      <c r="W320" s="6"/>
      <c r="X320" s="6"/>
      <c r="Y320" s="51"/>
      <c r="Z320" s="6"/>
      <c r="AA320" s="6"/>
      <c r="AB320" s="6"/>
    </row>
    <row r="321" spans="1:28" hidden="1" x14ac:dyDescent="0.25">
      <c r="A321" s="73"/>
      <c r="B321" s="69"/>
      <c r="C321" s="6"/>
      <c r="D321" s="6"/>
      <c r="E321" s="6"/>
      <c r="F321" s="7"/>
      <c r="G321" s="165"/>
      <c r="H321" s="168"/>
      <c r="I321" s="186"/>
      <c r="J321" s="191"/>
      <c r="K321" s="165"/>
      <c r="L321" s="57"/>
      <c r="M321" s="7"/>
      <c r="N321" s="7"/>
      <c r="O321" s="57"/>
      <c r="Q321" s="6"/>
      <c r="R321" s="6"/>
      <c r="S321" s="59"/>
      <c r="T321" s="57"/>
      <c r="V321" s="6"/>
      <c r="W321" s="6"/>
      <c r="X321" s="6"/>
      <c r="Y321" s="51"/>
      <c r="Z321" s="6"/>
      <c r="AA321" s="6"/>
      <c r="AB321" s="6"/>
    </row>
    <row r="322" spans="1:28" hidden="1" x14ac:dyDescent="0.25">
      <c r="A322" s="73"/>
      <c r="B322" s="69"/>
      <c r="C322" s="6"/>
      <c r="D322" s="6"/>
      <c r="E322" s="6"/>
      <c r="F322" s="7"/>
      <c r="G322" s="165"/>
      <c r="H322" s="168"/>
      <c r="I322" s="186"/>
      <c r="J322" s="191"/>
      <c r="K322" s="165"/>
      <c r="L322" s="57"/>
      <c r="M322" s="7"/>
      <c r="N322" s="7"/>
      <c r="O322" s="57"/>
      <c r="Q322" s="6"/>
      <c r="R322" s="6"/>
      <c r="S322" s="59"/>
      <c r="T322" s="57"/>
      <c r="V322" s="6"/>
      <c r="W322" s="6"/>
      <c r="X322" s="6"/>
      <c r="Y322" s="51"/>
      <c r="Z322" s="6"/>
      <c r="AA322" s="6"/>
      <c r="AB322" s="6"/>
    </row>
    <row r="323" spans="1:28" hidden="1" x14ac:dyDescent="0.25">
      <c r="A323" s="73"/>
      <c r="B323" s="69"/>
      <c r="C323" s="6"/>
      <c r="D323" s="6"/>
      <c r="E323" s="6"/>
      <c r="F323" s="7"/>
      <c r="G323" s="165"/>
      <c r="H323" s="168"/>
      <c r="I323" s="186"/>
      <c r="J323" s="191"/>
      <c r="K323" s="165"/>
      <c r="L323" s="57"/>
      <c r="M323" s="7"/>
      <c r="N323" s="7"/>
      <c r="O323" s="57"/>
      <c r="Q323" s="6"/>
      <c r="R323" s="6"/>
      <c r="S323" s="59"/>
      <c r="T323" s="57"/>
      <c r="V323" s="6"/>
      <c r="W323" s="6"/>
      <c r="X323" s="6"/>
      <c r="Y323" s="51"/>
      <c r="Z323" s="6"/>
      <c r="AA323" s="6"/>
      <c r="AB323" s="6"/>
    </row>
    <row r="324" spans="1:28" hidden="1" x14ac:dyDescent="0.25">
      <c r="A324" s="73"/>
      <c r="B324" s="69"/>
      <c r="C324" s="6"/>
      <c r="D324" s="6"/>
      <c r="E324" s="6"/>
      <c r="F324" s="7"/>
      <c r="G324" s="165"/>
      <c r="H324" s="168"/>
      <c r="I324" s="186"/>
      <c r="J324" s="191"/>
      <c r="K324" s="165"/>
      <c r="L324" s="57"/>
      <c r="M324" s="7"/>
      <c r="N324" s="7"/>
      <c r="O324" s="57"/>
      <c r="Q324" s="6"/>
      <c r="R324" s="6"/>
      <c r="S324" s="59"/>
      <c r="T324" s="57"/>
      <c r="V324" s="6"/>
      <c r="W324" s="6"/>
      <c r="X324" s="6"/>
      <c r="Y324" s="51"/>
      <c r="Z324" s="6"/>
      <c r="AA324" s="6"/>
      <c r="AB324" s="6"/>
    </row>
    <row r="325" spans="1:28" hidden="1" x14ac:dyDescent="0.25">
      <c r="A325" s="73"/>
      <c r="B325" s="69"/>
      <c r="C325" s="6"/>
      <c r="D325" s="6"/>
      <c r="E325" s="6"/>
      <c r="F325" s="7"/>
      <c r="G325" s="165"/>
      <c r="H325" s="168"/>
      <c r="I325" s="186"/>
      <c r="J325" s="191"/>
      <c r="K325" s="165"/>
      <c r="L325" s="57"/>
      <c r="M325" s="7"/>
      <c r="N325" s="7"/>
      <c r="O325" s="57"/>
      <c r="Q325" s="6"/>
      <c r="R325" s="6"/>
      <c r="S325" s="59"/>
      <c r="T325" s="57"/>
      <c r="V325" s="6"/>
      <c r="W325" s="6"/>
      <c r="X325" s="6"/>
      <c r="Y325" s="51"/>
      <c r="Z325" s="6"/>
      <c r="AA325" s="6"/>
      <c r="AB325" s="6"/>
    </row>
    <row r="326" spans="1:28" hidden="1" x14ac:dyDescent="0.25">
      <c r="A326" s="73"/>
      <c r="B326" s="69"/>
      <c r="C326" s="6"/>
      <c r="D326" s="6"/>
      <c r="E326" s="6"/>
      <c r="F326" s="7"/>
      <c r="G326" s="165"/>
      <c r="H326" s="168"/>
      <c r="I326" s="186"/>
      <c r="J326" s="191"/>
      <c r="K326" s="165"/>
      <c r="L326" s="57"/>
      <c r="M326" s="7"/>
      <c r="N326" s="7"/>
      <c r="O326" s="57"/>
      <c r="Q326" s="6"/>
      <c r="R326" s="6"/>
      <c r="S326" s="59"/>
      <c r="T326" s="57"/>
      <c r="V326" s="6"/>
      <c r="W326" s="6"/>
      <c r="X326" s="6"/>
      <c r="Y326" s="51"/>
      <c r="Z326" s="6"/>
      <c r="AA326" s="6"/>
      <c r="AB326" s="6"/>
    </row>
    <row r="327" spans="1:28" hidden="1" x14ac:dyDescent="0.25">
      <c r="A327" s="73"/>
      <c r="B327" s="69"/>
      <c r="C327" s="6"/>
      <c r="D327" s="6"/>
      <c r="E327" s="6"/>
      <c r="F327" s="7"/>
      <c r="G327" s="165"/>
      <c r="H327" s="168"/>
      <c r="I327" s="186"/>
      <c r="J327" s="191"/>
      <c r="K327" s="165"/>
      <c r="L327" s="57"/>
      <c r="M327" s="7"/>
      <c r="N327" s="7"/>
      <c r="O327" s="57"/>
      <c r="Q327" s="6"/>
      <c r="R327" s="6"/>
      <c r="S327" s="59"/>
      <c r="T327" s="57"/>
      <c r="V327" s="6"/>
      <c r="W327" s="6"/>
      <c r="X327" s="6"/>
      <c r="Y327" s="51"/>
      <c r="Z327" s="6"/>
      <c r="AA327" s="6"/>
      <c r="AB327" s="6"/>
    </row>
    <row r="328" spans="1:28" hidden="1" x14ac:dyDescent="0.25">
      <c r="A328" s="73"/>
      <c r="B328" s="69"/>
      <c r="C328" s="6"/>
      <c r="D328" s="6"/>
      <c r="E328" s="6"/>
      <c r="F328" s="7"/>
      <c r="G328" s="165"/>
      <c r="H328" s="168"/>
      <c r="I328" s="186"/>
      <c r="J328" s="191"/>
      <c r="K328" s="165"/>
      <c r="L328" s="57"/>
      <c r="M328" s="7"/>
      <c r="N328" s="7"/>
      <c r="O328" s="57"/>
      <c r="Q328" s="6"/>
      <c r="R328" s="6"/>
      <c r="S328" s="59"/>
      <c r="T328" s="57"/>
      <c r="V328" s="6"/>
      <c r="W328" s="6"/>
      <c r="X328" s="6"/>
      <c r="Y328" s="51"/>
      <c r="Z328" s="6"/>
      <c r="AA328" s="6"/>
      <c r="AB328" s="6"/>
    </row>
    <row r="329" spans="1:28" hidden="1" x14ac:dyDescent="0.25">
      <c r="A329" s="73"/>
      <c r="B329" s="69"/>
      <c r="C329" s="6"/>
      <c r="D329" s="6"/>
      <c r="E329" s="6"/>
      <c r="F329" s="7"/>
      <c r="G329" s="165"/>
      <c r="H329" s="168"/>
      <c r="I329" s="186"/>
      <c r="J329" s="191"/>
      <c r="K329" s="165"/>
      <c r="L329" s="57"/>
      <c r="M329" s="7"/>
      <c r="N329" s="7"/>
      <c r="O329" s="57"/>
      <c r="Q329" s="6"/>
      <c r="R329" s="6"/>
      <c r="S329" s="59"/>
      <c r="T329" s="57"/>
      <c r="V329" s="6"/>
      <c r="W329" s="6"/>
      <c r="X329" s="6"/>
      <c r="Y329" s="51"/>
      <c r="Z329" s="6"/>
      <c r="AA329" s="6"/>
      <c r="AB329" s="6"/>
    </row>
    <row r="330" spans="1:28" hidden="1" x14ac:dyDescent="0.25">
      <c r="A330" s="73"/>
      <c r="B330" s="69"/>
      <c r="C330" s="6"/>
      <c r="D330" s="6"/>
      <c r="E330" s="6"/>
      <c r="F330" s="7"/>
      <c r="G330" s="165"/>
      <c r="H330" s="168"/>
      <c r="I330" s="186"/>
      <c r="J330" s="191"/>
      <c r="K330" s="165"/>
      <c r="L330" s="57"/>
      <c r="M330" s="7"/>
      <c r="N330" s="7"/>
      <c r="O330" s="57"/>
      <c r="Q330" s="6"/>
      <c r="R330" s="6"/>
      <c r="S330" s="59"/>
      <c r="T330" s="57"/>
      <c r="V330" s="6"/>
      <c r="W330" s="6"/>
      <c r="X330" s="6"/>
      <c r="Y330" s="51"/>
      <c r="Z330" s="6"/>
      <c r="AA330" s="6"/>
      <c r="AB330" s="6"/>
    </row>
    <row r="331" spans="1:28" hidden="1" x14ac:dyDescent="0.25">
      <c r="A331" s="73"/>
      <c r="B331" s="69"/>
      <c r="C331" s="6"/>
      <c r="D331" s="6"/>
      <c r="E331" s="6"/>
      <c r="F331" s="7"/>
      <c r="G331" s="165"/>
      <c r="H331" s="168"/>
      <c r="I331" s="186"/>
      <c r="J331" s="191"/>
      <c r="K331" s="165"/>
      <c r="L331" s="57"/>
      <c r="M331" s="7"/>
      <c r="N331" s="7"/>
      <c r="O331" s="57"/>
      <c r="Q331" s="6"/>
      <c r="R331" s="6"/>
      <c r="S331" s="59"/>
      <c r="T331" s="57"/>
      <c r="V331" s="6"/>
      <c r="W331" s="6"/>
      <c r="X331" s="6"/>
      <c r="Y331" s="51"/>
      <c r="Z331" s="6"/>
      <c r="AA331" s="6"/>
      <c r="AB331" s="6"/>
    </row>
    <row r="332" spans="1:28" hidden="1" x14ac:dyDescent="0.25">
      <c r="A332" s="73"/>
      <c r="B332" s="69"/>
      <c r="C332" s="6"/>
      <c r="D332" s="6"/>
      <c r="E332" s="6"/>
      <c r="F332" s="7"/>
      <c r="G332" s="165"/>
      <c r="H332" s="168"/>
      <c r="I332" s="186"/>
      <c r="J332" s="191"/>
      <c r="K332" s="165"/>
      <c r="L332" s="57"/>
      <c r="M332" s="7"/>
      <c r="N332" s="7"/>
      <c r="O332" s="57"/>
      <c r="Q332" s="6"/>
      <c r="R332" s="6"/>
      <c r="S332" s="59"/>
      <c r="T332" s="57"/>
      <c r="V332" s="6"/>
      <c r="W332" s="6"/>
      <c r="X332" s="6"/>
      <c r="Y332" s="51"/>
      <c r="Z332" s="6"/>
      <c r="AA332" s="6"/>
      <c r="AB332" s="6"/>
    </row>
    <row r="333" spans="1:28" x14ac:dyDescent="0.25">
      <c r="A333" s="73"/>
      <c r="B333" s="69"/>
      <c r="C333" s="6"/>
      <c r="D333" s="6"/>
      <c r="E333" s="6"/>
      <c r="F333" s="51"/>
      <c r="G333" s="165"/>
      <c r="H333" s="168"/>
      <c r="I333" s="186"/>
      <c r="J333" s="191"/>
      <c r="K333" s="165"/>
      <c r="L333" s="57"/>
      <c r="M333" s="7"/>
      <c r="N333" s="7"/>
      <c r="O333" s="57"/>
      <c r="Q333" s="6"/>
      <c r="R333" s="6"/>
      <c r="S333" s="59"/>
      <c r="T333" s="57"/>
      <c r="V333" s="6"/>
      <c r="W333" s="6"/>
      <c r="X333" s="6"/>
      <c r="Y333" s="51"/>
      <c r="Z333" s="6"/>
      <c r="AA333" s="6"/>
      <c r="AB333" s="6"/>
    </row>
    <row r="334" spans="1:28" x14ac:dyDescent="0.25">
      <c r="A334" s="77" t="s">
        <v>128</v>
      </c>
      <c r="B334" s="69"/>
      <c r="C334" s="7">
        <f>SUM(C335:C338)</f>
        <v>260421641.89000002</v>
      </c>
      <c r="D334" s="7">
        <f>SUM(D335:D338)</f>
        <v>0</v>
      </c>
      <c r="E334" s="7">
        <f>SUM(E335:E338)</f>
        <v>0</v>
      </c>
      <c r="F334" s="7">
        <f>D334+E334</f>
        <v>0</v>
      </c>
      <c r="G334" s="168">
        <f>SUM(G335:G338)</f>
        <v>0</v>
      </c>
      <c r="H334" s="168">
        <f>F334-G334</f>
        <v>0</v>
      </c>
      <c r="I334" s="186" t="e">
        <f>G334/F334</f>
        <v>#DIV/0!</v>
      </c>
      <c r="J334" s="168">
        <f>SUM(J335:J338)</f>
        <v>0</v>
      </c>
      <c r="K334" s="168">
        <f>SUM(K335:K338)</f>
        <v>0</v>
      </c>
      <c r="L334" s="57" t="e">
        <f>K334/F334</f>
        <v>#DIV/0!</v>
      </c>
      <c r="M334" s="7">
        <f>K334+G334+J334</f>
        <v>0</v>
      </c>
      <c r="N334" s="7">
        <f>H334-K334-J334</f>
        <v>0</v>
      </c>
      <c r="O334" s="72" t="e">
        <f>M334/F334</f>
        <v>#DIV/0!</v>
      </c>
      <c r="Q334" s="7">
        <f>SUM(Q335:Q338)</f>
        <v>0</v>
      </c>
      <c r="R334" s="7">
        <f>SUM(R335:R338)</f>
        <v>0</v>
      </c>
      <c r="S334" s="7">
        <f>SUM(S335:S338)</f>
        <v>260421641.89000002</v>
      </c>
      <c r="T334" s="57" t="e">
        <f>+M334/(Q334+F334+R334)</f>
        <v>#DIV/0!</v>
      </c>
      <c r="V334" s="7">
        <f>SUM(V335:V338)</f>
        <v>0</v>
      </c>
      <c r="W334" s="7">
        <f>SUM(W335:W338)</f>
        <v>0</v>
      </c>
      <c r="X334" s="7">
        <f>SUM(X335:X338)</f>
        <v>0</v>
      </c>
      <c r="Y334" s="51"/>
      <c r="Z334" s="7">
        <f>SUM(Z335:Z338)</f>
        <v>0</v>
      </c>
      <c r="AA334" s="7">
        <f>SUM(AA335:AA338)</f>
        <v>0</v>
      </c>
      <c r="AB334" s="7">
        <f>SUM(AB335:AB338)</f>
        <v>0</v>
      </c>
    </row>
    <row r="335" spans="1:28" x14ac:dyDescent="0.25">
      <c r="A335" s="48" t="s">
        <v>31</v>
      </c>
      <c r="B335" s="69"/>
      <c r="C335" s="12">
        <f>+C262+C268+C270+C272+C274+C275+C276+C277+C285+C286+C287+C289+C290+C291+C292+C293+C294+C295+C296+C299+C300+C303+C304+C305+C306+C309+C310+C311</f>
        <v>11858531.110000001</v>
      </c>
      <c r="D335" s="12">
        <f>+D262+D268+D270</f>
        <v>0</v>
      </c>
      <c r="E335" s="12">
        <f>+E262+E268+E270</f>
        <v>0</v>
      </c>
      <c r="F335" s="7">
        <f>D335+E335</f>
        <v>0</v>
      </c>
      <c r="G335" s="169">
        <f>+G262+G268+G270</f>
        <v>0</v>
      </c>
      <c r="H335" s="168">
        <f>F335-G335</f>
        <v>0</v>
      </c>
      <c r="I335" s="186" t="e">
        <f>G335/F335</f>
        <v>#DIV/0!</v>
      </c>
      <c r="J335" s="169">
        <f>+J262+J268+J270</f>
        <v>0</v>
      </c>
      <c r="K335" s="169">
        <f>+K262+K268+K270</f>
        <v>0</v>
      </c>
      <c r="L335" s="57" t="e">
        <f>K335/F335</f>
        <v>#DIV/0!</v>
      </c>
      <c r="M335" s="12">
        <f>+M262+M268+M270</f>
        <v>0</v>
      </c>
      <c r="N335" s="7">
        <f>H335-K335-J335</f>
        <v>0</v>
      </c>
      <c r="O335" s="72" t="e">
        <f>M335/F335</f>
        <v>#DIV/0!</v>
      </c>
      <c r="Q335" s="12">
        <f>+Q262+Q268+Q270</f>
        <v>0</v>
      </c>
      <c r="R335" s="12">
        <f>+R262+R268+R270</f>
        <v>0</v>
      </c>
      <c r="S335" s="59">
        <f t="shared" ref="S335:S338" si="344">+N335+C335+Q335+R335</f>
        <v>11858531.110000001</v>
      </c>
      <c r="T335" s="57" t="e">
        <f t="shared" ref="T335:T338" si="345">+M335/(Q335+F335+R335)</f>
        <v>#DIV/0!</v>
      </c>
      <c r="V335" s="12">
        <f>+V262+V268+V270</f>
        <v>0</v>
      </c>
      <c r="W335" s="12">
        <f>+W262+W268+W270</f>
        <v>0</v>
      </c>
      <c r="X335" s="12">
        <f>+X262+X268+X270</f>
        <v>0</v>
      </c>
      <c r="Y335" s="51"/>
      <c r="Z335" s="12">
        <f>+Z262+Z268+Z270</f>
        <v>0</v>
      </c>
      <c r="AA335" s="12">
        <f>+AA262+AA268+AA270</f>
        <v>0</v>
      </c>
      <c r="AB335" s="12">
        <f>+AB262+AB268+AB270</f>
        <v>0</v>
      </c>
    </row>
    <row r="336" spans="1:28" x14ac:dyDescent="0.25">
      <c r="A336" s="48" t="s">
        <v>32</v>
      </c>
      <c r="B336" s="69"/>
      <c r="C336" s="12">
        <f>+C263+C269+C271+C273+C279+C280+C281+C278+C283+C308</f>
        <v>248563110.78</v>
      </c>
      <c r="D336" s="12">
        <f>+D263+D269</f>
        <v>0</v>
      </c>
      <c r="E336" s="12">
        <f>+E263+E269</f>
        <v>0</v>
      </c>
      <c r="F336" s="7">
        <f>D336+E336</f>
        <v>0</v>
      </c>
      <c r="G336" s="169">
        <f>+G263+G269</f>
        <v>0</v>
      </c>
      <c r="H336" s="168">
        <f>F336-G336</f>
        <v>0</v>
      </c>
      <c r="I336" s="186" t="e">
        <f>G336/F336</f>
        <v>#DIV/0!</v>
      </c>
      <c r="J336" s="169">
        <f>+J263+J269</f>
        <v>0</v>
      </c>
      <c r="K336" s="169">
        <f>+K263+K269</f>
        <v>0</v>
      </c>
      <c r="L336" s="57" t="e">
        <f>K336/F336</f>
        <v>#DIV/0!</v>
      </c>
      <c r="M336" s="12">
        <f>+M263+M269</f>
        <v>0</v>
      </c>
      <c r="N336" s="7">
        <f t="shared" ref="N336:N338" si="346">H336-K336-J336</f>
        <v>0</v>
      </c>
      <c r="O336" s="72" t="e">
        <f>M336/F336</f>
        <v>#DIV/0!</v>
      </c>
      <c r="Q336" s="12">
        <f>+Q263+Q269</f>
        <v>0</v>
      </c>
      <c r="R336" s="12">
        <f>+R263+R269</f>
        <v>0</v>
      </c>
      <c r="S336" s="59">
        <f t="shared" si="344"/>
        <v>248563110.78</v>
      </c>
      <c r="T336" s="57" t="e">
        <f t="shared" si="345"/>
        <v>#DIV/0!</v>
      </c>
      <c r="V336" s="12">
        <f>+V263+V269</f>
        <v>0</v>
      </c>
      <c r="W336" s="12">
        <f>+W263+W269</f>
        <v>0</v>
      </c>
      <c r="X336" s="12">
        <f>+X263+X269</f>
        <v>0</v>
      </c>
      <c r="Y336" s="51"/>
      <c r="Z336" s="12">
        <f>+Z263+Z269</f>
        <v>0</v>
      </c>
      <c r="AA336" s="12">
        <f>+AA263+AA269</f>
        <v>0</v>
      </c>
      <c r="AB336" s="12">
        <f>+AB263+AB269</f>
        <v>0</v>
      </c>
    </row>
    <row r="337" spans="1:28" hidden="1" x14ac:dyDescent="0.25">
      <c r="A337" s="48" t="s">
        <v>54</v>
      </c>
      <c r="B337" s="69"/>
      <c r="C337" s="12">
        <f>+C264</f>
        <v>0</v>
      </c>
      <c r="D337" s="12">
        <f t="shared" ref="D337:G337" si="347">+D264</f>
        <v>0</v>
      </c>
      <c r="E337" s="12">
        <f t="shared" si="347"/>
        <v>0</v>
      </c>
      <c r="F337" s="7">
        <f>D337+E337</f>
        <v>0</v>
      </c>
      <c r="G337" s="169">
        <f t="shared" si="347"/>
        <v>0</v>
      </c>
      <c r="H337" s="168">
        <f>F337-G337</f>
        <v>0</v>
      </c>
      <c r="I337" s="186" t="e">
        <f>G337/F337</f>
        <v>#DIV/0!</v>
      </c>
      <c r="J337" s="169">
        <f t="shared" ref="J337:K337" si="348">+J264</f>
        <v>0</v>
      </c>
      <c r="K337" s="169">
        <f t="shared" si="348"/>
        <v>0</v>
      </c>
      <c r="L337" s="57" t="e">
        <f>K337/F337</f>
        <v>#DIV/0!</v>
      </c>
      <c r="M337" s="12">
        <f t="shared" ref="M337" si="349">+M264</f>
        <v>0</v>
      </c>
      <c r="N337" s="7">
        <f t="shared" si="346"/>
        <v>0</v>
      </c>
      <c r="O337" s="72" t="e">
        <f>M337/F337</f>
        <v>#DIV/0!</v>
      </c>
      <c r="Q337" s="12">
        <f t="shared" ref="Q337:R337" si="350">+Q264</f>
        <v>0</v>
      </c>
      <c r="R337" s="12">
        <f t="shared" si="350"/>
        <v>0</v>
      </c>
      <c r="S337" s="59">
        <f t="shared" si="344"/>
        <v>0</v>
      </c>
      <c r="T337" s="57" t="e">
        <f t="shared" si="345"/>
        <v>#DIV/0!</v>
      </c>
      <c r="V337" s="12">
        <f t="shared" ref="V337:X337" si="351">+V264</f>
        <v>0</v>
      </c>
      <c r="W337" s="12">
        <f t="shared" si="351"/>
        <v>0</v>
      </c>
      <c r="X337" s="12">
        <f t="shared" si="351"/>
        <v>0</v>
      </c>
      <c r="Y337" s="51"/>
      <c r="Z337" s="12">
        <f t="shared" ref="Z337:AB337" si="352">+Z264</f>
        <v>0</v>
      </c>
      <c r="AA337" s="12">
        <f t="shared" si="352"/>
        <v>0</v>
      </c>
      <c r="AB337" s="12">
        <f t="shared" si="352"/>
        <v>0</v>
      </c>
    </row>
    <row r="338" spans="1:28" hidden="1" x14ac:dyDescent="0.25">
      <c r="A338" s="48" t="s">
        <v>33</v>
      </c>
      <c r="B338" s="69"/>
      <c r="C338" s="12">
        <f>+C265+C284+C288+C297+C298+C301+C302+C307</f>
        <v>0</v>
      </c>
      <c r="D338" s="12">
        <f>D265</f>
        <v>0</v>
      </c>
      <c r="E338" s="12">
        <f>E265</f>
        <v>0</v>
      </c>
      <c r="F338" s="7">
        <f>D338+E338</f>
        <v>0</v>
      </c>
      <c r="G338" s="169">
        <f>G265</f>
        <v>0</v>
      </c>
      <c r="H338" s="168">
        <f>F338-G338</f>
        <v>0</v>
      </c>
      <c r="I338" s="186" t="e">
        <f>G338/F338</f>
        <v>#DIV/0!</v>
      </c>
      <c r="J338" s="169">
        <f>J265</f>
        <v>0</v>
      </c>
      <c r="K338" s="169">
        <f>K265</f>
        <v>0</v>
      </c>
      <c r="L338" s="57" t="e">
        <f>K338/F338</f>
        <v>#DIV/0!</v>
      </c>
      <c r="M338" s="12">
        <f>M265</f>
        <v>0</v>
      </c>
      <c r="N338" s="7">
        <f t="shared" si="346"/>
        <v>0</v>
      </c>
      <c r="O338" s="72" t="e">
        <f>M338/F338</f>
        <v>#DIV/0!</v>
      </c>
      <c r="Q338" s="12">
        <f>Q265</f>
        <v>0</v>
      </c>
      <c r="R338" s="12">
        <f>R265</f>
        <v>0</v>
      </c>
      <c r="S338" s="59">
        <f t="shared" si="344"/>
        <v>0</v>
      </c>
      <c r="T338" s="57" t="e">
        <f t="shared" si="345"/>
        <v>#DIV/0!</v>
      </c>
      <c r="V338" s="12">
        <f>V265</f>
        <v>0</v>
      </c>
      <c r="W338" s="12">
        <f>W265</f>
        <v>0</v>
      </c>
      <c r="X338" s="12">
        <f>X265</f>
        <v>0</v>
      </c>
      <c r="Y338" s="51"/>
      <c r="Z338" s="12">
        <f>Z265</f>
        <v>0</v>
      </c>
      <c r="AA338" s="12">
        <f>AA265</f>
        <v>0</v>
      </c>
      <c r="AB338" s="12">
        <f>AB265</f>
        <v>0</v>
      </c>
    </row>
    <row r="339" spans="1:28" hidden="1" x14ac:dyDescent="0.25">
      <c r="A339" s="68"/>
      <c r="B339" s="69"/>
      <c r="C339" s="6"/>
      <c r="D339" s="6"/>
      <c r="E339" s="6"/>
      <c r="F339" s="51"/>
      <c r="G339" s="185"/>
      <c r="H339" s="185"/>
      <c r="I339" s="183"/>
      <c r="J339" s="184"/>
      <c r="K339" s="185"/>
      <c r="L339" s="50"/>
      <c r="M339" s="51"/>
      <c r="N339" s="51"/>
      <c r="O339" s="52"/>
      <c r="Q339" s="6"/>
      <c r="R339" s="6"/>
      <c r="S339" s="12"/>
      <c r="T339" s="54"/>
      <c r="V339" s="6"/>
      <c r="W339" s="6"/>
      <c r="X339" s="6"/>
      <c r="Y339" s="51"/>
      <c r="Z339" s="6"/>
      <c r="AA339" s="6"/>
      <c r="AB339" s="6"/>
    </row>
    <row r="340" spans="1:28" hidden="1" x14ac:dyDescent="0.25">
      <c r="A340" s="68"/>
      <c r="B340" s="69"/>
      <c r="C340" s="6"/>
      <c r="D340" s="6"/>
      <c r="E340" s="6"/>
      <c r="F340" s="51"/>
      <c r="G340" s="185"/>
      <c r="H340" s="185"/>
      <c r="I340" s="183"/>
      <c r="J340" s="184"/>
      <c r="K340" s="185"/>
      <c r="L340" s="50"/>
      <c r="M340" s="51"/>
      <c r="N340" s="51"/>
      <c r="O340" s="52"/>
      <c r="Q340" s="6"/>
      <c r="R340" s="6"/>
      <c r="S340" s="51"/>
      <c r="T340" s="54"/>
      <c r="V340" s="6"/>
      <c r="W340" s="6"/>
      <c r="X340" s="6"/>
      <c r="Y340" s="51"/>
      <c r="Z340" s="6"/>
      <c r="AA340" s="6"/>
      <c r="AB340" s="6"/>
    </row>
    <row r="341" spans="1:28" x14ac:dyDescent="0.25">
      <c r="C341" s="80"/>
      <c r="K341" s="196"/>
      <c r="S341" s="80"/>
    </row>
    <row r="342" spans="1:28" x14ac:dyDescent="0.25">
      <c r="A342" s="85" t="s">
        <v>129</v>
      </c>
      <c r="B342" s="85"/>
      <c r="C342" s="80"/>
      <c r="E342" s="170"/>
      <c r="F342" s="80"/>
      <c r="G342" s="170"/>
      <c r="H342" s="192" t="s">
        <v>146</v>
      </c>
      <c r="K342" s="195"/>
      <c r="O342" s="86" t="s">
        <v>130</v>
      </c>
      <c r="S342" s="80"/>
    </row>
    <row r="343" spans="1:28" x14ac:dyDescent="0.25">
      <c r="C343" s="80"/>
      <c r="E343" s="170"/>
      <c r="F343" s="80"/>
      <c r="G343" s="196"/>
      <c r="K343" s="196"/>
      <c r="M343" s="80"/>
      <c r="O343" s="13"/>
    </row>
    <row r="344" spans="1:28" ht="11.25" customHeight="1" x14ac:dyDescent="0.25">
      <c r="C344" s="80"/>
      <c r="E344" s="170"/>
      <c r="F344" s="13"/>
      <c r="G344" s="196"/>
      <c r="M344" s="80"/>
      <c r="O344" s="13"/>
      <c r="S344" s="13"/>
    </row>
    <row r="345" spans="1:28" x14ac:dyDescent="0.25">
      <c r="A345" s="24" t="s">
        <v>152</v>
      </c>
      <c r="B345" s="153"/>
      <c r="C345" s="1"/>
      <c r="D345" s="87"/>
      <c r="E345" s="162"/>
      <c r="F345" s="24"/>
      <c r="G345" s="171"/>
      <c r="H345" s="171" t="s">
        <v>154</v>
      </c>
      <c r="I345" s="172"/>
      <c r="O345" s="87" t="s">
        <v>156</v>
      </c>
      <c r="S345" s="80"/>
    </row>
    <row r="346" spans="1:28" x14ac:dyDescent="0.25">
      <c r="A346" s="53" t="s">
        <v>153</v>
      </c>
      <c r="B346" s="152"/>
      <c r="D346" s="86"/>
      <c r="E346" s="170"/>
      <c r="F346" s="80"/>
      <c r="G346" s="196"/>
      <c r="H346" s="192" t="s">
        <v>155</v>
      </c>
      <c r="O346" s="86" t="s">
        <v>157</v>
      </c>
    </row>
    <row r="347" spans="1:28" x14ac:dyDescent="0.25">
      <c r="G347" s="196"/>
      <c r="S347" s="80"/>
    </row>
  </sheetData>
  <mergeCells count="3">
    <mergeCell ref="D7:F7"/>
    <mergeCell ref="Q7:R7"/>
    <mergeCell ref="J7:K7"/>
  </mergeCells>
  <printOptions horizontalCentered="1"/>
  <pageMargins left="0.2" right="0.2" top="0.5" bottom="0.15" header="0.3" footer="0.3"/>
  <pageSetup paperSize="9" scale="49" fitToHeight="7" orientation="landscape" r:id="rId1"/>
  <headerFooter>
    <oddFooter>Page &amp;P of &amp;N</oddFooter>
  </headerFooter>
  <rowBreaks count="5" manualBreakCount="5">
    <brk id="52" max="18" man="1"/>
    <brk id="102" max="18" man="1"/>
    <brk id="145" max="18" man="1"/>
    <brk id="192" max="18" man="1"/>
    <brk id="235" max="18" man="1"/>
  </rowBreaks>
  <colBreaks count="1" manualBreakCount="1">
    <brk id="19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56"/>
  <sheetViews>
    <sheetView zoomScaleNormal="100" zoomScaleSheetLayoutView="86" workbookViewId="0">
      <pane xSplit="2" ySplit="9" topLeftCell="N10" activePane="bottomRight" state="frozen"/>
      <selection pane="topRight" activeCell="C1" sqref="C1"/>
      <selection pane="bottomLeft" activeCell="A10" sqref="A10"/>
      <selection pane="bottomRight" activeCell="R8" sqref="R8"/>
    </sheetView>
  </sheetViews>
  <sheetFormatPr defaultRowHeight="15" x14ac:dyDescent="0.25"/>
  <cols>
    <col min="1" max="1" width="37.7109375" style="103" customWidth="1"/>
    <col min="2" max="2" width="14" style="151" bestFit="1" customWidth="1"/>
    <col min="3" max="3" width="18" style="22" bestFit="1" customWidth="1"/>
    <col min="4" max="4" width="13" style="22" customWidth="1"/>
    <col min="5" max="5" width="14.140625" style="22" customWidth="1"/>
    <col min="6" max="6" width="14.7109375" style="53" customWidth="1"/>
    <col min="7" max="7" width="18.140625" style="258" customWidth="1"/>
    <col min="8" max="8" width="18" style="258" customWidth="1"/>
    <col min="9" max="9" width="10" style="259" customWidth="1"/>
    <col min="10" max="10" width="14.7109375" style="260" customWidth="1"/>
    <col min="11" max="11" width="18" style="258" customWidth="1"/>
    <col min="12" max="12" width="9.28515625" style="134" customWidth="1"/>
    <col min="13" max="13" width="18.140625" style="103" customWidth="1"/>
    <col min="14" max="14" width="18.140625" style="122" customWidth="1"/>
    <col min="15" max="15" width="10.28515625" style="135" customWidth="1"/>
    <col min="16" max="16" width="1.7109375" style="103" customWidth="1"/>
    <col min="17" max="17" width="10.42578125" style="22" customWidth="1"/>
    <col min="18" max="18" width="11.28515625" style="22" customWidth="1"/>
    <col min="19" max="19" width="18.140625" style="103" customWidth="1"/>
    <col min="20" max="20" width="12" style="136" customWidth="1"/>
    <col min="21" max="21" width="9.140625" style="103" customWidth="1"/>
    <col min="22" max="23" width="23.140625" style="13" customWidth="1"/>
    <col min="24" max="24" width="23.140625" style="13" bestFit="1" customWidth="1"/>
    <col min="25" max="25" width="9.140625" style="53" customWidth="1"/>
    <col min="26" max="28" width="23.140625" style="13" bestFit="1" customWidth="1"/>
    <col min="29" max="16384" width="9.140625" style="103"/>
  </cols>
  <sheetData>
    <row r="1" spans="1:28" s="89" customFormat="1" x14ac:dyDescent="0.25">
      <c r="A1" s="89" t="s">
        <v>0</v>
      </c>
      <c r="B1" s="146"/>
      <c r="C1" s="14"/>
      <c r="D1" s="14"/>
      <c r="E1" s="14"/>
      <c r="F1" s="24"/>
      <c r="G1" s="243"/>
      <c r="H1" s="243"/>
      <c r="I1" s="243"/>
      <c r="J1" s="243"/>
      <c r="K1" s="243"/>
      <c r="N1" s="91"/>
      <c r="O1" s="92"/>
      <c r="Q1" s="14"/>
      <c r="R1" s="14"/>
      <c r="T1" s="93"/>
      <c r="V1" s="1"/>
      <c r="W1" s="1"/>
      <c r="X1" s="1"/>
      <c r="Y1" s="24"/>
      <c r="Z1" s="1"/>
      <c r="AA1" s="1"/>
      <c r="AB1" s="1"/>
    </row>
    <row r="2" spans="1:28" s="89" customFormat="1" x14ac:dyDescent="0.25">
      <c r="A2" s="24" t="s">
        <v>150</v>
      </c>
      <c r="B2" s="146"/>
      <c r="C2" s="14"/>
      <c r="D2" s="14"/>
      <c r="E2" s="14"/>
      <c r="F2" s="24"/>
      <c r="G2" s="243"/>
      <c r="H2" s="243"/>
      <c r="I2" s="244"/>
      <c r="J2" s="245"/>
      <c r="K2" s="243"/>
      <c r="L2" s="90"/>
      <c r="N2" s="91"/>
      <c r="O2" s="92"/>
      <c r="Q2" s="14"/>
      <c r="R2" s="14"/>
      <c r="T2" s="93"/>
      <c r="V2" s="1"/>
      <c r="W2" s="1"/>
      <c r="X2" s="1"/>
      <c r="Y2" s="24"/>
      <c r="Z2" s="1"/>
      <c r="AA2" s="1"/>
      <c r="AB2" s="1"/>
    </row>
    <row r="3" spans="1:28" s="89" customFormat="1" x14ac:dyDescent="0.25">
      <c r="A3" s="24" t="s">
        <v>1</v>
      </c>
      <c r="B3" s="146"/>
      <c r="C3" s="14"/>
      <c r="D3" s="14"/>
      <c r="E3" s="14"/>
      <c r="F3" s="24"/>
      <c r="G3" s="243" t="s">
        <v>105</v>
      </c>
      <c r="H3" s="243"/>
      <c r="I3" s="244"/>
      <c r="J3" s="245"/>
      <c r="K3" s="243"/>
      <c r="L3" s="90"/>
      <c r="N3" s="91"/>
      <c r="O3" s="92"/>
      <c r="Q3" s="14"/>
      <c r="R3" s="14"/>
      <c r="T3" s="93"/>
      <c r="V3" s="1"/>
      <c r="W3" s="1"/>
      <c r="X3" s="1"/>
      <c r="Y3" s="24"/>
      <c r="Z3" s="1"/>
      <c r="AA3" s="1"/>
      <c r="AB3" s="1"/>
    </row>
    <row r="4" spans="1:28" s="89" customFormat="1" x14ac:dyDescent="0.25">
      <c r="A4" s="24" t="s">
        <v>151</v>
      </c>
      <c r="B4" s="146"/>
      <c r="C4" s="14"/>
      <c r="D4" s="14"/>
      <c r="E4" s="14"/>
      <c r="F4" s="24"/>
      <c r="G4" s="243"/>
      <c r="H4" s="243"/>
      <c r="I4" s="244"/>
      <c r="J4" s="245"/>
      <c r="K4" s="243"/>
      <c r="L4" s="90"/>
      <c r="N4" s="91"/>
      <c r="O4" s="92"/>
      <c r="Q4" s="14"/>
      <c r="R4" s="14"/>
      <c r="S4" s="14"/>
      <c r="T4" s="93"/>
      <c r="V4" s="1"/>
      <c r="W4" s="1"/>
      <c r="X4" s="1"/>
      <c r="Y4" s="24"/>
      <c r="Z4" s="1"/>
      <c r="AA4" s="1"/>
      <c r="AB4" s="1"/>
    </row>
    <row r="5" spans="1:28" s="89" customFormat="1" x14ac:dyDescent="0.25">
      <c r="A5" s="24" t="s">
        <v>168</v>
      </c>
      <c r="B5" s="146"/>
      <c r="C5" s="14"/>
      <c r="D5" s="14"/>
      <c r="E5" s="14"/>
      <c r="F5" s="24"/>
      <c r="G5" s="243"/>
      <c r="H5" s="243"/>
      <c r="I5" s="244"/>
      <c r="J5" s="245"/>
      <c r="K5" s="246"/>
      <c r="L5" s="90"/>
      <c r="N5" s="91"/>
      <c r="O5" s="92"/>
      <c r="Q5" s="14"/>
      <c r="R5" s="14"/>
      <c r="T5" s="93"/>
      <c r="V5" s="1"/>
      <c r="W5" s="1"/>
      <c r="X5" s="1"/>
      <c r="Y5" s="24"/>
      <c r="Z5" s="1"/>
      <c r="AA5" s="1"/>
      <c r="AB5" s="1"/>
    </row>
    <row r="6" spans="1:28" s="89" customFormat="1" x14ac:dyDescent="0.25">
      <c r="B6" s="146"/>
      <c r="C6" s="14"/>
      <c r="D6" s="14"/>
      <c r="E6" s="14"/>
      <c r="F6" s="24"/>
      <c r="G6" s="243"/>
      <c r="H6" s="243"/>
      <c r="I6" s="244"/>
      <c r="J6" s="245"/>
      <c r="K6" s="243"/>
      <c r="L6" s="90"/>
      <c r="N6" s="91"/>
      <c r="O6" s="92"/>
      <c r="Q6" s="14"/>
      <c r="R6" s="14"/>
      <c r="T6" s="93"/>
      <c r="V6" s="1"/>
      <c r="W6" s="1"/>
      <c r="X6" s="1"/>
      <c r="Y6" s="24"/>
      <c r="Z6" s="1"/>
      <c r="AA6" s="1"/>
      <c r="AB6" s="1"/>
    </row>
    <row r="7" spans="1:28" s="89" customFormat="1" ht="30" customHeight="1" x14ac:dyDescent="0.25">
      <c r="A7" s="94"/>
      <c r="B7" s="147"/>
      <c r="C7" s="15"/>
      <c r="D7" s="285" t="s">
        <v>2</v>
      </c>
      <c r="E7" s="285"/>
      <c r="F7" s="285"/>
      <c r="G7" s="247" t="s">
        <v>3</v>
      </c>
      <c r="H7" s="248"/>
      <c r="I7" s="175" t="s">
        <v>4</v>
      </c>
      <c r="J7" s="284" t="s">
        <v>5</v>
      </c>
      <c r="K7" s="284"/>
      <c r="L7" s="34" t="s">
        <v>4</v>
      </c>
      <c r="M7" s="95"/>
      <c r="N7" s="96" t="s">
        <v>6</v>
      </c>
      <c r="O7" s="34" t="s">
        <v>4</v>
      </c>
      <c r="Q7" s="286" t="s">
        <v>8</v>
      </c>
      <c r="R7" s="287"/>
      <c r="S7" s="97" t="s">
        <v>6</v>
      </c>
      <c r="T7" s="98" t="s">
        <v>9</v>
      </c>
      <c r="V7" s="24"/>
      <c r="W7" s="24"/>
      <c r="X7" s="24"/>
      <c r="Y7" s="24"/>
      <c r="Z7" s="24" t="s">
        <v>10</v>
      </c>
      <c r="AA7" s="24"/>
      <c r="AB7" s="24"/>
    </row>
    <row r="8" spans="1:28" s="24" customFormat="1" ht="30" x14ac:dyDescent="0.25">
      <c r="A8" s="38" t="s">
        <v>11</v>
      </c>
      <c r="B8" s="39"/>
      <c r="C8" s="3" t="s">
        <v>12</v>
      </c>
      <c r="D8" s="5" t="s">
        <v>13</v>
      </c>
      <c r="E8" s="5" t="s">
        <v>14</v>
      </c>
      <c r="F8" s="40" t="s">
        <v>135</v>
      </c>
      <c r="G8" s="209" t="s">
        <v>15</v>
      </c>
      <c r="H8" s="176" t="s">
        <v>16</v>
      </c>
      <c r="I8" s="177" t="s">
        <v>17</v>
      </c>
      <c r="J8" s="178" t="s">
        <v>133</v>
      </c>
      <c r="K8" s="179" t="s">
        <v>18</v>
      </c>
      <c r="L8" s="43" t="s">
        <v>17</v>
      </c>
      <c r="M8" s="4" t="s">
        <v>19</v>
      </c>
      <c r="N8" s="4" t="s">
        <v>20</v>
      </c>
      <c r="O8" s="43" t="s">
        <v>17</v>
      </c>
      <c r="Q8" s="5" t="s">
        <v>171</v>
      </c>
      <c r="R8" s="5" t="s">
        <v>172</v>
      </c>
      <c r="S8" s="4" t="s">
        <v>21</v>
      </c>
      <c r="T8" s="44" t="s">
        <v>21</v>
      </c>
      <c r="V8" s="5" t="s">
        <v>170</v>
      </c>
      <c r="W8" s="5" t="s">
        <v>171</v>
      </c>
      <c r="X8" s="5" t="s">
        <v>172</v>
      </c>
      <c r="Y8" s="45"/>
      <c r="Z8" s="5" t="s">
        <v>170</v>
      </c>
      <c r="AA8" s="5" t="s">
        <v>171</v>
      </c>
      <c r="AB8" s="5" t="s">
        <v>172</v>
      </c>
    </row>
    <row r="9" spans="1:28" s="10" customFormat="1" ht="22.5" x14ac:dyDescent="0.2">
      <c r="A9" s="154"/>
      <c r="B9" s="46"/>
      <c r="C9" s="155" t="s">
        <v>22</v>
      </c>
      <c r="D9" s="156" t="s">
        <v>23</v>
      </c>
      <c r="E9" s="155" t="s">
        <v>24</v>
      </c>
      <c r="F9" s="157" t="s">
        <v>136</v>
      </c>
      <c r="G9" s="180" t="s">
        <v>25</v>
      </c>
      <c r="H9" s="181" t="s">
        <v>26</v>
      </c>
      <c r="I9" s="182" t="s">
        <v>145</v>
      </c>
      <c r="J9" s="164" t="s">
        <v>131</v>
      </c>
      <c r="K9" s="181" t="s">
        <v>134</v>
      </c>
      <c r="L9" s="159" t="s">
        <v>137</v>
      </c>
      <c r="M9" s="158" t="s">
        <v>138</v>
      </c>
      <c r="N9" s="157" t="s">
        <v>139</v>
      </c>
      <c r="O9" s="159" t="s">
        <v>140</v>
      </c>
      <c r="Q9" s="160" t="s">
        <v>141</v>
      </c>
      <c r="R9" s="160" t="s">
        <v>142</v>
      </c>
      <c r="S9" s="158" t="s">
        <v>143</v>
      </c>
      <c r="T9" s="161" t="s">
        <v>149</v>
      </c>
      <c r="V9" s="160"/>
      <c r="W9" s="160"/>
      <c r="X9" s="160"/>
      <c r="Y9" s="11"/>
      <c r="Z9" s="160"/>
      <c r="AA9" s="160"/>
      <c r="AB9" s="160"/>
    </row>
    <row r="10" spans="1:28" x14ac:dyDescent="0.25">
      <c r="A10" s="99" t="s">
        <v>27</v>
      </c>
      <c r="B10" s="148"/>
      <c r="C10" s="18"/>
      <c r="D10" s="18"/>
      <c r="E10" s="18"/>
      <c r="F10" s="6"/>
      <c r="G10" s="238"/>
      <c r="H10" s="238"/>
      <c r="I10" s="239"/>
      <c r="J10" s="240"/>
      <c r="K10" s="241"/>
      <c r="L10" s="100"/>
      <c r="M10" s="18"/>
      <c r="N10" s="20"/>
      <c r="O10" s="102"/>
      <c r="Q10" s="18"/>
      <c r="R10" s="18"/>
      <c r="S10" s="101"/>
      <c r="T10" s="104"/>
      <c r="V10" s="6"/>
      <c r="W10" s="6"/>
      <c r="X10" s="6"/>
      <c r="Y10" s="51"/>
      <c r="Z10" s="6"/>
      <c r="AA10" s="6"/>
      <c r="AB10" s="6"/>
    </row>
    <row r="11" spans="1:28" x14ac:dyDescent="0.25">
      <c r="A11" s="99" t="s">
        <v>28</v>
      </c>
      <c r="B11" s="148"/>
      <c r="C11" s="18"/>
      <c r="D11" s="18"/>
      <c r="E11" s="18"/>
      <c r="F11" s="6"/>
      <c r="G11" s="238"/>
      <c r="H11" s="238"/>
      <c r="I11" s="239"/>
      <c r="J11" s="240"/>
      <c r="K11" s="241"/>
      <c r="L11" s="100"/>
      <c r="M11" s="18"/>
      <c r="N11" s="20"/>
      <c r="O11" s="102"/>
      <c r="Q11" s="18"/>
      <c r="R11" s="18"/>
      <c r="S11" s="101"/>
      <c r="T11" s="104"/>
      <c r="V11" s="6"/>
      <c r="W11" s="6"/>
      <c r="X11" s="6"/>
      <c r="Y11" s="51"/>
      <c r="Z11" s="6"/>
      <c r="AA11" s="6"/>
      <c r="AB11" s="6"/>
    </row>
    <row r="12" spans="1:28" ht="30" x14ac:dyDescent="0.25">
      <c r="A12" s="105" t="s">
        <v>29</v>
      </c>
      <c r="B12" s="148" t="s">
        <v>30</v>
      </c>
      <c r="C12" s="19">
        <f>SUM(C13:C15)</f>
        <v>123490.58999999997</v>
      </c>
      <c r="D12" s="106">
        <f>SUM(D13:D15)</f>
        <v>0</v>
      </c>
      <c r="E12" s="106">
        <f>SUM(E13:E15)</f>
        <v>0</v>
      </c>
      <c r="F12" s="56">
        <f>D12+E12</f>
        <v>0</v>
      </c>
      <c r="G12" s="249">
        <f>SUM(G13:G15)</f>
        <v>0</v>
      </c>
      <c r="H12" s="249">
        <f>F12-G12</f>
        <v>0</v>
      </c>
      <c r="I12" s="250" t="e">
        <f>G12/F12</f>
        <v>#DIV/0!</v>
      </c>
      <c r="J12" s="249">
        <f>SUM(J13:J15)</f>
        <v>0</v>
      </c>
      <c r="K12" s="249">
        <f>SUM(K13:K15)</f>
        <v>0</v>
      </c>
      <c r="L12" s="107" t="e">
        <f>(K12+J12)/F12</f>
        <v>#DIV/0!</v>
      </c>
      <c r="M12" s="106">
        <f>K12+G12+J12</f>
        <v>0</v>
      </c>
      <c r="N12" s="108">
        <f>H12-K12-J12</f>
        <v>0</v>
      </c>
      <c r="O12" s="107" t="e">
        <f>M12/F12</f>
        <v>#DIV/0!</v>
      </c>
      <c r="P12" s="109"/>
      <c r="Q12" s="106">
        <f>SUM(Q13:Q15)</f>
        <v>0</v>
      </c>
      <c r="R12" s="106">
        <f>SUM(R13:R15)</f>
        <v>0</v>
      </c>
      <c r="S12" s="110">
        <f>+N12+C12+Q12+R12</f>
        <v>123490.58999999997</v>
      </c>
      <c r="T12" s="107">
        <f>+M12/(Q12+F12+R12+C12)</f>
        <v>0</v>
      </c>
      <c r="V12" s="56">
        <f>SUM(V13:V15)</f>
        <v>0</v>
      </c>
      <c r="W12" s="56">
        <f>SUM(W13:W15)</f>
        <v>0</v>
      </c>
      <c r="X12" s="56">
        <f>SUM(X13:X15)</f>
        <v>0</v>
      </c>
      <c r="Y12" s="51"/>
      <c r="Z12" s="56">
        <f>SUM(Z13:Z15)</f>
        <v>0</v>
      </c>
      <c r="AA12" s="56">
        <f>SUM(AA13:AA15)</f>
        <v>0</v>
      </c>
      <c r="AB12" s="56">
        <f>SUM(AB13:AB15)</f>
        <v>0</v>
      </c>
    </row>
    <row r="13" spans="1:28" s="117" customFormat="1" ht="12.75" x14ac:dyDescent="0.2">
      <c r="A13" s="111" t="s">
        <v>31</v>
      </c>
      <c r="B13" s="149"/>
      <c r="C13" s="88">
        <f>Jan!N13+Feb!N13</f>
        <v>0</v>
      </c>
      <c r="D13" s="88">
        <f>+X13+AB13</f>
        <v>0</v>
      </c>
      <c r="E13" s="88"/>
      <c r="F13" s="8">
        <f>D13+E13</f>
        <v>0</v>
      </c>
      <c r="G13" s="234"/>
      <c r="H13" s="234">
        <f>F13-G13</f>
        <v>0</v>
      </c>
      <c r="I13" s="235" t="e">
        <f>G13/F13</f>
        <v>#DIV/0!</v>
      </c>
      <c r="J13" s="236"/>
      <c r="K13" s="237"/>
      <c r="L13" s="112" t="e">
        <f>(K13+J13)/F13</f>
        <v>#DIV/0!</v>
      </c>
      <c r="M13" s="88">
        <f>K13+G13+J13</f>
        <v>0</v>
      </c>
      <c r="N13" s="88">
        <f>H13-K13-J13</f>
        <v>0</v>
      </c>
      <c r="O13" s="113" t="e">
        <f>M13/F13</f>
        <v>#DIV/0!</v>
      </c>
      <c r="P13" s="114"/>
      <c r="Q13" s="88"/>
      <c r="R13" s="88"/>
      <c r="S13" s="115">
        <f>+N13+C13+Q13+R13</f>
        <v>0</v>
      </c>
      <c r="T13" s="116" t="e">
        <f t="shared" ref="T13:T15" si="0">+M13/(Q13+F13+R13+C13)</f>
        <v>#DIV/0!</v>
      </c>
      <c r="V13" s="8"/>
      <c r="W13" s="8"/>
      <c r="X13" s="8"/>
      <c r="Y13" s="67"/>
      <c r="Z13" s="8"/>
      <c r="AA13" s="8"/>
      <c r="AB13" s="8"/>
    </row>
    <row r="14" spans="1:28" s="117" customFormat="1" ht="12.75" x14ac:dyDescent="0.2">
      <c r="A14" s="111" t="s">
        <v>32</v>
      </c>
      <c r="B14" s="149"/>
      <c r="C14" s="88">
        <f>Jan!N14+Feb!N14</f>
        <v>123490.58999999997</v>
      </c>
      <c r="D14" s="88"/>
      <c r="E14" s="88"/>
      <c r="F14" s="8">
        <f t="shared" ref="F14:F15" si="1">D14+E14</f>
        <v>0</v>
      </c>
      <c r="G14" s="234"/>
      <c r="H14" s="234">
        <f>F14-G14</f>
        <v>0</v>
      </c>
      <c r="I14" s="235" t="e">
        <f>G14/F14</f>
        <v>#DIV/0!</v>
      </c>
      <c r="J14" s="236"/>
      <c r="K14" s="237"/>
      <c r="L14" s="112" t="e">
        <f t="shared" ref="L14:L15" si="2">(K14+J14)/F14</f>
        <v>#DIV/0!</v>
      </c>
      <c r="M14" s="88">
        <f t="shared" ref="M14:M15" si="3">K14+G14+J14</f>
        <v>0</v>
      </c>
      <c r="N14" s="88">
        <f t="shared" ref="N14:N15" si="4">H14-K14-J14</f>
        <v>0</v>
      </c>
      <c r="O14" s="113" t="e">
        <f>M14/F14</f>
        <v>#DIV/0!</v>
      </c>
      <c r="P14" s="114"/>
      <c r="Q14" s="88"/>
      <c r="R14" s="88"/>
      <c r="S14" s="115">
        <f t="shared" ref="S14:S15" si="5">+N14+C14+Q14+R14</f>
        <v>123490.58999999997</v>
      </c>
      <c r="T14" s="116">
        <f t="shared" si="0"/>
        <v>0</v>
      </c>
      <c r="V14" s="8"/>
      <c r="W14" s="8"/>
      <c r="X14" s="8"/>
      <c r="Y14" s="67"/>
      <c r="Z14" s="8"/>
      <c r="AA14" s="8"/>
      <c r="AB14" s="8"/>
    </row>
    <row r="15" spans="1:28" s="117" customFormat="1" ht="12.75" hidden="1" x14ac:dyDescent="0.2">
      <c r="A15" s="111" t="s">
        <v>33</v>
      </c>
      <c r="B15" s="149"/>
      <c r="C15" s="88">
        <f>Jan!N15+Feb!N15</f>
        <v>0</v>
      </c>
      <c r="D15" s="88">
        <f t="shared" ref="D15" si="6">+X15+AB15</f>
        <v>0</v>
      </c>
      <c r="E15" s="88"/>
      <c r="F15" s="8">
        <f t="shared" si="1"/>
        <v>0</v>
      </c>
      <c r="G15" s="234"/>
      <c r="H15" s="234">
        <f>F15-G15</f>
        <v>0</v>
      </c>
      <c r="I15" s="235" t="e">
        <f>G15/F15</f>
        <v>#DIV/0!</v>
      </c>
      <c r="J15" s="236"/>
      <c r="K15" s="237"/>
      <c r="L15" s="112" t="e">
        <f t="shared" si="2"/>
        <v>#DIV/0!</v>
      </c>
      <c r="M15" s="88">
        <f t="shared" si="3"/>
        <v>0</v>
      </c>
      <c r="N15" s="88">
        <f t="shared" si="4"/>
        <v>0</v>
      </c>
      <c r="O15" s="113" t="e">
        <f>M15/F15</f>
        <v>#DIV/0!</v>
      </c>
      <c r="P15" s="114"/>
      <c r="Q15" s="88"/>
      <c r="R15" s="88"/>
      <c r="S15" s="115">
        <f t="shared" si="5"/>
        <v>0</v>
      </c>
      <c r="T15" s="116" t="e">
        <f t="shared" si="0"/>
        <v>#DIV/0!</v>
      </c>
      <c r="V15" s="8"/>
      <c r="W15" s="8"/>
      <c r="X15" s="8"/>
      <c r="Y15" s="67"/>
      <c r="Z15" s="8"/>
      <c r="AA15" s="8"/>
      <c r="AB15" s="8"/>
    </row>
    <row r="16" spans="1:28" x14ac:dyDescent="0.25">
      <c r="A16" s="118"/>
      <c r="B16" s="149"/>
      <c r="C16" s="20"/>
      <c r="D16" s="20"/>
      <c r="E16" s="20"/>
      <c r="F16" s="6"/>
      <c r="G16" s="251"/>
      <c r="H16" s="251"/>
      <c r="I16" s="252"/>
      <c r="J16" s="253"/>
      <c r="K16" s="254"/>
      <c r="L16" s="119"/>
      <c r="M16" s="20"/>
      <c r="N16" s="20"/>
      <c r="O16" s="121"/>
      <c r="P16" s="122"/>
      <c r="Q16" s="20"/>
      <c r="R16" s="20"/>
      <c r="S16" s="120"/>
      <c r="T16" s="123"/>
      <c r="V16" s="6"/>
      <c r="W16" s="6"/>
      <c r="X16" s="6"/>
      <c r="Y16" s="51"/>
      <c r="Z16" s="6"/>
      <c r="AA16" s="6"/>
      <c r="AB16" s="6"/>
    </row>
    <row r="17" spans="1:28" ht="30" hidden="1" x14ac:dyDescent="0.25">
      <c r="A17" s="105" t="s">
        <v>34</v>
      </c>
      <c r="B17" s="148" t="s">
        <v>35</v>
      </c>
      <c r="C17" s="19">
        <f>SUM(C18:C20)</f>
        <v>0</v>
      </c>
      <c r="D17" s="106">
        <f>SUM(D18:D20)</f>
        <v>0</v>
      </c>
      <c r="E17" s="106">
        <f>SUM(E18:E20)</f>
        <v>0</v>
      </c>
      <c r="F17" s="56">
        <f>D17+E17</f>
        <v>0</v>
      </c>
      <c r="G17" s="249">
        <f>SUM(G18:G20)</f>
        <v>0</v>
      </c>
      <c r="H17" s="249">
        <f>F17-G17</f>
        <v>0</v>
      </c>
      <c r="I17" s="250" t="e">
        <f>G17/F17</f>
        <v>#DIV/0!</v>
      </c>
      <c r="J17" s="249">
        <f>SUM(J18:J20)</f>
        <v>0</v>
      </c>
      <c r="K17" s="249">
        <f>SUM(K18:K20)</f>
        <v>0</v>
      </c>
      <c r="L17" s="107" t="e">
        <f>(K17+J17)/F17</f>
        <v>#DIV/0!</v>
      </c>
      <c r="M17" s="106">
        <f>K17+G17+J17</f>
        <v>0</v>
      </c>
      <c r="N17" s="108">
        <f>H17-K17-J17</f>
        <v>0</v>
      </c>
      <c r="O17" s="107" t="e">
        <f>M17/F17</f>
        <v>#DIV/0!</v>
      </c>
      <c r="P17" s="109"/>
      <c r="Q17" s="106">
        <f>SUM(Q18:Q20)</f>
        <v>0</v>
      </c>
      <c r="R17" s="106">
        <f>SUM(R18:R20)</f>
        <v>0</v>
      </c>
      <c r="S17" s="110">
        <f>+N17+C17+Q17+R17</f>
        <v>0</v>
      </c>
      <c r="T17" s="107" t="e">
        <f>+M17/(Q17+F17+R17+C17)</f>
        <v>#DIV/0!</v>
      </c>
      <c r="V17" s="7">
        <f>SUM(V18:V20)</f>
        <v>0</v>
      </c>
      <c r="W17" s="7">
        <f>SUM(W18:W20)</f>
        <v>0</v>
      </c>
      <c r="X17" s="7">
        <f>SUM(X18:X20)</f>
        <v>0</v>
      </c>
      <c r="Y17" s="51"/>
      <c r="Z17" s="7">
        <f>SUM(Z18:Z20)</f>
        <v>0</v>
      </c>
      <c r="AA17" s="7">
        <f>SUM(AA18:AA20)</f>
        <v>0</v>
      </c>
      <c r="AB17" s="7">
        <f>SUM(AB18:AB20)</f>
        <v>0</v>
      </c>
    </row>
    <row r="18" spans="1:28" s="117" customFormat="1" ht="12.75" hidden="1" x14ac:dyDescent="0.2">
      <c r="A18" s="111" t="s">
        <v>31</v>
      </c>
      <c r="B18" s="149"/>
      <c r="C18" s="88">
        <f>Jan!N18+Feb!N18</f>
        <v>0</v>
      </c>
      <c r="D18" s="88">
        <f>+X18+AB18</f>
        <v>0</v>
      </c>
      <c r="E18" s="88"/>
      <c r="F18" s="8">
        <f>D18+E18</f>
        <v>0</v>
      </c>
      <c r="G18" s="234"/>
      <c r="H18" s="234">
        <f>F18-G18</f>
        <v>0</v>
      </c>
      <c r="I18" s="235" t="e">
        <f>G18/F18</f>
        <v>#DIV/0!</v>
      </c>
      <c r="J18" s="236"/>
      <c r="K18" s="237"/>
      <c r="L18" s="112" t="e">
        <f>(K18+J18)/F18</f>
        <v>#DIV/0!</v>
      </c>
      <c r="M18" s="88">
        <f>K18+G18+J18</f>
        <v>0</v>
      </c>
      <c r="N18" s="88">
        <f>H18-K18-J18</f>
        <v>0</v>
      </c>
      <c r="O18" s="113" t="e">
        <f>M18/F18</f>
        <v>#DIV/0!</v>
      </c>
      <c r="P18" s="114"/>
      <c r="Q18" s="88"/>
      <c r="R18" s="88"/>
      <c r="S18" s="115">
        <f>+N18+C18+Q18+R18</f>
        <v>0</v>
      </c>
      <c r="T18" s="116" t="e">
        <f t="shared" ref="T18:T20" si="7">+M18/(Q18+F18+R18+C18)</f>
        <v>#DIV/0!</v>
      </c>
      <c r="V18" s="8"/>
      <c r="W18" s="8"/>
      <c r="X18" s="8"/>
      <c r="Y18" s="67"/>
      <c r="Z18" s="8"/>
      <c r="AA18" s="8"/>
      <c r="AB18" s="8"/>
    </row>
    <row r="19" spans="1:28" s="117" customFormat="1" ht="12.75" hidden="1" x14ac:dyDescent="0.2">
      <c r="A19" s="111" t="s">
        <v>32</v>
      </c>
      <c r="B19" s="149"/>
      <c r="C19" s="88">
        <f>Jan!N19+Feb!N19</f>
        <v>0</v>
      </c>
      <c r="D19" s="88">
        <f t="shared" ref="D19:D20" si="8">+X19+AB19</f>
        <v>0</v>
      </c>
      <c r="E19" s="88"/>
      <c r="F19" s="8">
        <f t="shared" ref="F19:F20" si="9">D19+E19</f>
        <v>0</v>
      </c>
      <c r="G19" s="234"/>
      <c r="H19" s="234">
        <f>F19-G19</f>
        <v>0</v>
      </c>
      <c r="I19" s="235" t="e">
        <f>G19/F19</f>
        <v>#DIV/0!</v>
      </c>
      <c r="J19" s="236"/>
      <c r="K19" s="237"/>
      <c r="L19" s="112" t="e">
        <f t="shared" ref="L19:L25" si="10">(K19+J19)/F19</f>
        <v>#DIV/0!</v>
      </c>
      <c r="M19" s="88">
        <f t="shared" ref="M19:M25" si="11">K19+G19+J19</f>
        <v>0</v>
      </c>
      <c r="N19" s="88">
        <f t="shared" ref="N19:N20" si="12">H19-K19-J19</f>
        <v>0</v>
      </c>
      <c r="O19" s="113" t="e">
        <f>M19/F19</f>
        <v>#DIV/0!</v>
      </c>
      <c r="P19" s="114"/>
      <c r="Q19" s="88"/>
      <c r="R19" s="88"/>
      <c r="S19" s="115">
        <f t="shared" ref="S19:S20" si="13">+N19+C19+Q19+R19</f>
        <v>0</v>
      </c>
      <c r="T19" s="116" t="e">
        <f t="shared" si="7"/>
        <v>#DIV/0!</v>
      </c>
      <c r="V19" s="8"/>
      <c r="W19" s="8"/>
      <c r="X19" s="8"/>
      <c r="Y19" s="67"/>
      <c r="Z19" s="8"/>
      <c r="AA19" s="8"/>
      <c r="AB19" s="8"/>
    </row>
    <row r="20" spans="1:28" s="117" customFormat="1" ht="12.75" hidden="1" x14ac:dyDescent="0.2">
      <c r="A20" s="111" t="s">
        <v>33</v>
      </c>
      <c r="B20" s="149"/>
      <c r="C20" s="88">
        <f>Jan!N20+Feb!N20</f>
        <v>0</v>
      </c>
      <c r="D20" s="88">
        <f t="shared" si="8"/>
        <v>0</v>
      </c>
      <c r="E20" s="88"/>
      <c r="F20" s="8">
        <f t="shared" si="9"/>
        <v>0</v>
      </c>
      <c r="G20" s="234"/>
      <c r="H20" s="234">
        <f>F20-G20</f>
        <v>0</v>
      </c>
      <c r="I20" s="235" t="e">
        <f>G20/F20</f>
        <v>#DIV/0!</v>
      </c>
      <c r="J20" s="236"/>
      <c r="K20" s="237"/>
      <c r="L20" s="112" t="e">
        <f t="shared" si="10"/>
        <v>#DIV/0!</v>
      </c>
      <c r="M20" s="88">
        <f t="shared" si="11"/>
        <v>0</v>
      </c>
      <c r="N20" s="88">
        <f t="shared" si="12"/>
        <v>0</v>
      </c>
      <c r="O20" s="113" t="e">
        <f>M20/F20</f>
        <v>#DIV/0!</v>
      </c>
      <c r="P20" s="114"/>
      <c r="Q20" s="88"/>
      <c r="R20" s="88"/>
      <c r="S20" s="115">
        <f t="shared" si="13"/>
        <v>0</v>
      </c>
      <c r="T20" s="116" t="e">
        <f t="shared" si="7"/>
        <v>#DIV/0!</v>
      </c>
      <c r="V20" s="8"/>
      <c r="W20" s="8"/>
      <c r="X20" s="8"/>
      <c r="Y20" s="67"/>
      <c r="Z20" s="8"/>
      <c r="AA20" s="8"/>
      <c r="AB20" s="8"/>
    </row>
    <row r="21" spans="1:28" hidden="1" x14ac:dyDescent="0.25">
      <c r="A21" s="118"/>
      <c r="B21" s="149"/>
      <c r="C21" s="18"/>
      <c r="D21" s="18"/>
      <c r="E21" s="18"/>
      <c r="F21" s="6"/>
      <c r="G21" s="238"/>
      <c r="H21" s="238"/>
      <c r="I21" s="239"/>
      <c r="J21" s="240"/>
      <c r="K21" s="241"/>
      <c r="L21" s="100"/>
      <c r="M21" s="18"/>
      <c r="N21" s="20"/>
      <c r="O21" s="102"/>
      <c r="Q21" s="18"/>
      <c r="R21" s="18"/>
      <c r="S21" s="101"/>
      <c r="T21" s="104"/>
      <c r="V21" s="8"/>
      <c r="W21" s="8"/>
      <c r="X21" s="8"/>
      <c r="Y21" s="67"/>
      <c r="Z21" s="8"/>
      <c r="AA21" s="8"/>
      <c r="AB21" s="8"/>
    </row>
    <row r="22" spans="1:28" s="89" customFormat="1" x14ac:dyDescent="0.25">
      <c r="A22" s="124" t="s">
        <v>36</v>
      </c>
      <c r="B22" s="148"/>
      <c r="C22" s="19">
        <f>SUM(C23:C25)</f>
        <v>123490.58999999997</v>
      </c>
      <c r="D22" s="19">
        <f>SUM(D23:D25)</f>
        <v>0</v>
      </c>
      <c r="E22" s="19">
        <f>SUM(E23:E25)</f>
        <v>0</v>
      </c>
      <c r="F22" s="6">
        <f>D22+E22</f>
        <v>0</v>
      </c>
      <c r="G22" s="255">
        <f>SUM(G23:G25)</f>
        <v>0</v>
      </c>
      <c r="H22" s="255">
        <f>F22-G22</f>
        <v>0</v>
      </c>
      <c r="I22" s="250" t="e">
        <f>G22/F22</f>
        <v>#DIV/0!</v>
      </c>
      <c r="J22" s="255">
        <f>SUM(J23:J25)</f>
        <v>0</v>
      </c>
      <c r="K22" s="255">
        <f>SUM(K23:K25)</f>
        <v>0</v>
      </c>
      <c r="L22" s="125" t="e">
        <f t="shared" si="10"/>
        <v>#DIV/0!</v>
      </c>
      <c r="M22" s="20">
        <f t="shared" si="11"/>
        <v>0</v>
      </c>
      <c r="N22" s="126">
        <f>H22-K22-J22</f>
        <v>0</v>
      </c>
      <c r="O22" s="127" t="e">
        <f>M22/F22</f>
        <v>#DIV/0!</v>
      </c>
      <c r="Q22" s="19">
        <f>SUM(Q23:Q25)</f>
        <v>0</v>
      </c>
      <c r="R22" s="19">
        <f>SUM(R23:R25)</f>
        <v>0</v>
      </c>
      <c r="S22" s="110">
        <f>+N22+C22+Q22+R22</f>
        <v>123490.58999999997</v>
      </c>
      <c r="T22" s="107">
        <f t="shared" ref="T22:T25" si="14">+M22/(Q22+F22+R22+C22)</f>
        <v>0</v>
      </c>
      <c r="V22" s="7">
        <f>SUM(V23:V25)</f>
        <v>0</v>
      </c>
      <c r="W22" s="7">
        <f>SUM(W23:W25)</f>
        <v>0</v>
      </c>
      <c r="X22" s="7">
        <f>SUM(X23:X25)</f>
        <v>0</v>
      </c>
      <c r="Y22" s="45"/>
      <c r="Z22" s="7">
        <f>SUM(Z23:Z25)</f>
        <v>0</v>
      </c>
      <c r="AA22" s="7">
        <f>SUM(AA23:AA25)</f>
        <v>0</v>
      </c>
      <c r="AB22" s="7">
        <f>SUM(AB23:AB25)</f>
        <v>0</v>
      </c>
    </row>
    <row r="23" spans="1:28" s="89" customFormat="1" hidden="1" x14ac:dyDescent="0.25">
      <c r="A23" s="99" t="s">
        <v>31</v>
      </c>
      <c r="B23" s="148"/>
      <c r="C23" s="19">
        <f>C13+C18</f>
        <v>0</v>
      </c>
      <c r="D23" s="19">
        <f>D13+D18</f>
        <v>0</v>
      </c>
      <c r="E23" s="19">
        <f>E13+E18</f>
        <v>0</v>
      </c>
      <c r="F23" s="6">
        <f>D23+E23</f>
        <v>0</v>
      </c>
      <c r="G23" s="255">
        <f>G13+G18</f>
        <v>0</v>
      </c>
      <c r="H23" s="255">
        <f>F23-G23</f>
        <v>0</v>
      </c>
      <c r="I23" s="250" t="e">
        <f>G23/F23</f>
        <v>#DIV/0!</v>
      </c>
      <c r="J23" s="255">
        <f t="shared" ref="J23:K25" si="15">J13+J18</f>
        <v>0</v>
      </c>
      <c r="K23" s="255">
        <f t="shared" si="15"/>
        <v>0</v>
      </c>
      <c r="L23" s="125" t="e">
        <f t="shared" si="10"/>
        <v>#DIV/0!</v>
      </c>
      <c r="M23" s="20">
        <f t="shared" si="11"/>
        <v>0</v>
      </c>
      <c r="N23" s="126">
        <f>H23-K23-J23</f>
        <v>0</v>
      </c>
      <c r="O23" s="127" t="e">
        <f>M23/F23</f>
        <v>#DIV/0!</v>
      </c>
      <c r="Q23" s="19">
        <f t="shared" ref="Q23:R25" si="16">Q13+Q18</f>
        <v>0</v>
      </c>
      <c r="R23" s="19">
        <f t="shared" si="16"/>
        <v>0</v>
      </c>
      <c r="S23" s="110">
        <f>+N23+C23+Q23+R23</f>
        <v>0</v>
      </c>
      <c r="T23" s="107" t="e">
        <f t="shared" si="14"/>
        <v>#DIV/0!</v>
      </c>
      <c r="V23" s="7">
        <f>V13+V18</f>
        <v>0</v>
      </c>
      <c r="W23" s="7">
        <f t="shared" ref="W23:X25" si="17">W13+W18</f>
        <v>0</v>
      </c>
      <c r="X23" s="7">
        <f t="shared" si="17"/>
        <v>0</v>
      </c>
      <c r="Y23" s="45"/>
      <c r="Z23" s="7">
        <f>Z13+Z18</f>
        <v>0</v>
      </c>
      <c r="AA23" s="7">
        <f t="shared" ref="AA23:AB25" si="18">AA13+AA18</f>
        <v>0</v>
      </c>
      <c r="AB23" s="7">
        <f t="shared" si="18"/>
        <v>0</v>
      </c>
    </row>
    <row r="24" spans="1:28" s="89" customFormat="1" x14ac:dyDescent="0.25">
      <c r="A24" s="99" t="s">
        <v>32</v>
      </c>
      <c r="B24" s="148"/>
      <c r="C24" s="19">
        <f t="shared" ref="C24:E25" si="19">C14+C19</f>
        <v>123490.58999999997</v>
      </c>
      <c r="D24" s="19">
        <f t="shared" si="19"/>
        <v>0</v>
      </c>
      <c r="E24" s="19">
        <f t="shared" si="19"/>
        <v>0</v>
      </c>
      <c r="F24" s="6">
        <f>D24+E24</f>
        <v>0</v>
      </c>
      <c r="G24" s="255">
        <f>G14+G19</f>
        <v>0</v>
      </c>
      <c r="H24" s="255">
        <f>F24-G24</f>
        <v>0</v>
      </c>
      <c r="I24" s="250" t="e">
        <f>G24/F24</f>
        <v>#DIV/0!</v>
      </c>
      <c r="J24" s="255">
        <f t="shared" si="15"/>
        <v>0</v>
      </c>
      <c r="K24" s="255">
        <f t="shared" si="15"/>
        <v>0</v>
      </c>
      <c r="L24" s="125" t="e">
        <f t="shared" si="10"/>
        <v>#DIV/0!</v>
      </c>
      <c r="M24" s="20">
        <f t="shared" si="11"/>
        <v>0</v>
      </c>
      <c r="N24" s="126">
        <f t="shared" ref="N24:N25" si="20">H24-K24-J24</f>
        <v>0</v>
      </c>
      <c r="O24" s="127" t="e">
        <f>M24/F24</f>
        <v>#DIV/0!</v>
      </c>
      <c r="Q24" s="19">
        <f t="shared" si="16"/>
        <v>0</v>
      </c>
      <c r="R24" s="19">
        <f t="shared" si="16"/>
        <v>0</v>
      </c>
      <c r="S24" s="110">
        <f t="shared" ref="S24:S25" si="21">+N24+C24+Q24+R24</f>
        <v>123490.58999999997</v>
      </c>
      <c r="T24" s="107">
        <f t="shared" si="14"/>
        <v>0</v>
      </c>
      <c r="V24" s="7">
        <f>V14+V19</f>
        <v>0</v>
      </c>
      <c r="W24" s="7">
        <f t="shared" si="17"/>
        <v>0</v>
      </c>
      <c r="X24" s="7">
        <f t="shared" si="17"/>
        <v>0</v>
      </c>
      <c r="Y24" s="45"/>
      <c r="Z24" s="7">
        <f>Z14+Z19</f>
        <v>0</v>
      </c>
      <c r="AA24" s="7">
        <f t="shared" si="18"/>
        <v>0</v>
      </c>
      <c r="AB24" s="7">
        <f t="shared" si="18"/>
        <v>0</v>
      </c>
    </row>
    <row r="25" spans="1:28" s="89" customFormat="1" hidden="1" x14ac:dyDescent="0.25">
      <c r="A25" s="99" t="s">
        <v>33</v>
      </c>
      <c r="B25" s="148"/>
      <c r="C25" s="19">
        <f t="shared" si="19"/>
        <v>0</v>
      </c>
      <c r="D25" s="19">
        <f t="shared" si="19"/>
        <v>0</v>
      </c>
      <c r="E25" s="19">
        <f t="shared" si="19"/>
        <v>0</v>
      </c>
      <c r="F25" s="6">
        <f>D25+E25</f>
        <v>0</v>
      </c>
      <c r="G25" s="255">
        <f>G15+G20</f>
        <v>0</v>
      </c>
      <c r="H25" s="255">
        <f>F25-G25</f>
        <v>0</v>
      </c>
      <c r="I25" s="250" t="e">
        <f>G25/F25</f>
        <v>#DIV/0!</v>
      </c>
      <c r="J25" s="255">
        <f t="shared" si="15"/>
        <v>0</v>
      </c>
      <c r="K25" s="255">
        <f t="shared" si="15"/>
        <v>0</v>
      </c>
      <c r="L25" s="125" t="e">
        <f t="shared" si="10"/>
        <v>#DIV/0!</v>
      </c>
      <c r="M25" s="20">
        <f t="shared" si="11"/>
        <v>0</v>
      </c>
      <c r="N25" s="126">
        <f t="shared" si="20"/>
        <v>0</v>
      </c>
      <c r="O25" s="127" t="e">
        <f>M25/F25</f>
        <v>#DIV/0!</v>
      </c>
      <c r="Q25" s="19">
        <f t="shared" si="16"/>
        <v>0</v>
      </c>
      <c r="R25" s="19">
        <f t="shared" si="16"/>
        <v>0</v>
      </c>
      <c r="S25" s="110">
        <f t="shared" si="21"/>
        <v>0</v>
      </c>
      <c r="T25" s="107" t="e">
        <f t="shared" si="14"/>
        <v>#DIV/0!</v>
      </c>
      <c r="V25" s="7">
        <f>V15+V20</f>
        <v>0</v>
      </c>
      <c r="W25" s="7">
        <f t="shared" si="17"/>
        <v>0</v>
      </c>
      <c r="X25" s="7">
        <f t="shared" si="17"/>
        <v>0</v>
      </c>
      <c r="Y25" s="45"/>
      <c r="Z25" s="7">
        <f>Z15+Z20</f>
        <v>0</v>
      </c>
      <c r="AA25" s="7">
        <f t="shared" si="18"/>
        <v>0</v>
      </c>
      <c r="AB25" s="7">
        <f t="shared" si="18"/>
        <v>0</v>
      </c>
    </row>
    <row r="26" spans="1:28" x14ac:dyDescent="0.25">
      <c r="A26" s="118"/>
      <c r="B26" s="149"/>
      <c r="C26" s="18"/>
      <c r="D26" s="18"/>
      <c r="E26" s="18"/>
      <c r="F26" s="6"/>
      <c r="G26" s="238"/>
      <c r="H26" s="238"/>
      <c r="I26" s="239"/>
      <c r="J26" s="240"/>
      <c r="K26" s="241"/>
      <c r="L26" s="100"/>
      <c r="M26" s="18"/>
      <c r="N26" s="20"/>
      <c r="O26" s="102"/>
      <c r="Q26" s="18"/>
      <c r="R26" s="18"/>
      <c r="S26" s="101"/>
      <c r="T26" s="104"/>
      <c r="V26" s="6"/>
      <c r="W26" s="6"/>
      <c r="X26" s="6"/>
      <c r="Y26" s="51"/>
      <c r="Z26" s="6"/>
      <c r="AA26" s="6"/>
      <c r="AB26" s="6"/>
    </row>
    <row r="27" spans="1:28" x14ac:dyDescent="0.25">
      <c r="A27" s="99" t="s">
        <v>37</v>
      </c>
      <c r="B27" s="148"/>
      <c r="C27" s="18"/>
      <c r="D27" s="18"/>
      <c r="E27" s="18"/>
      <c r="F27" s="6"/>
      <c r="G27" s="238"/>
      <c r="H27" s="238"/>
      <c r="I27" s="239"/>
      <c r="J27" s="240"/>
      <c r="K27" s="241"/>
      <c r="L27" s="100"/>
      <c r="M27" s="18"/>
      <c r="N27" s="20"/>
      <c r="O27" s="102"/>
      <c r="Q27" s="18"/>
      <c r="R27" s="18"/>
      <c r="S27" s="101"/>
      <c r="T27" s="104"/>
      <c r="V27" s="6"/>
      <c r="W27" s="6"/>
      <c r="X27" s="6"/>
      <c r="Y27" s="51"/>
      <c r="Z27" s="6"/>
      <c r="AA27" s="6"/>
      <c r="AB27" s="6"/>
    </row>
    <row r="28" spans="1:28" x14ac:dyDescent="0.25">
      <c r="A28" s="99"/>
      <c r="B28" s="148"/>
      <c r="C28" s="18"/>
      <c r="D28" s="18"/>
      <c r="E28" s="18"/>
      <c r="F28" s="6"/>
      <c r="G28" s="238"/>
      <c r="H28" s="238"/>
      <c r="I28" s="239"/>
      <c r="J28" s="240"/>
      <c r="K28" s="241"/>
      <c r="L28" s="100"/>
      <c r="M28" s="18"/>
      <c r="N28" s="20"/>
      <c r="O28" s="102"/>
      <c r="Q28" s="18"/>
      <c r="R28" s="18"/>
      <c r="S28" s="101"/>
      <c r="T28" s="104"/>
      <c r="V28" s="6"/>
      <c r="W28" s="6"/>
      <c r="X28" s="6"/>
      <c r="Y28" s="51"/>
      <c r="Z28" s="6"/>
      <c r="AA28" s="6"/>
      <c r="AB28" s="6"/>
    </row>
    <row r="29" spans="1:28" ht="30" x14ac:dyDescent="0.25">
      <c r="A29" s="105" t="s">
        <v>38</v>
      </c>
      <c r="B29" s="148" t="s">
        <v>39</v>
      </c>
      <c r="C29" s="19">
        <f>SUM(C30:C32)</f>
        <v>-175474.74</v>
      </c>
      <c r="D29" s="106">
        <f>SUM(D30:D32)</f>
        <v>0</v>
      </c>
      <c r="E29" s="106">
        <f>SUM(E30:E32)</f>
        <v>0</v>
      </c>
      <c r="F29" s="56">
        <f>D29+E29</f>
        <v>0</v>
      </c>
      <c r="G29" s="249">
        <f>SUM(G30:G32)</f>
        <v>0</v>
      </c>
      <c r="H29" s="249">
        <f>F29-G29</f>
        <v>0</v>
      </c>
      <c r="I29" s="250" t="e">
        <f>G29/F29</f>
        <v>#DIV/0!</v>
      </c>
      <c r="J29" s="249">
        <f>SUM(J30:J32)</f>
        <v>0</v>
      </c>
      <c r="K29" s="249">
        <f>SUM(K30:K32)</f>
        <v>0</v>
      </c>
      <c r="L29" s="107" t="e">
        <f>(K29+J29)/F29</f>
        <v>#DIV/0!</v>
      </c>
      <c r="M29" s="106">
        <f>K29+G29+J29</f>
        <v>0</v>
      </c>
      <c r="N29" s="108">
        <f>H29-K29-J29</f>
        <v>0</v>
      </c>
      <c r="O29" s="107" t="e">
        <f>M29/F29</f>
        <v>#DIV/0!</v>
      </c>
      <c r="P29" s="109"/>
      <c r="Q29" s="106">
        <f>SUM(Q30:Q32)</f>
        <v>0</v>
      </c>
      <c r="R29" s="106">
        <f>SUM(R30:R32)</f>
        <v>0</v>
      </c>
      <c r="S29" s="110">
        <f>+N29+C29+Q29+R29</f>
        <v>-175474.74</v>
      </c>
      <c r="T29" s="107">
        <f>+M29/(Q29+F29+R29+C29)</f>
        <v>0</v>
      </c>
      <c r="V29" s="7">
        <f>SUM(V30:V32)</f>
        <v>0</v>
      </c>
      <c r="W29" s="7">
        <f>SUM(W30:W32)</f>
        <v>0</v>
      </c>
      <c r="X29" s="7">
        <f>SUM(X30:X32)</f>
        <v>0</v>
      </c>
      <c r="Y29" s="51"/>
      <c r="Z29" s="7">
        <f>SUM(Z30:Z32)</f>
        <v>0</v>
      </c>
      <c r="AA29" s="7">
        <f>SUM(AA30:AA32)</f>
        <v>0</v>
      </c>
      <c r="AB29" s="7">
        <f>SUM(AB30:AB32)</f>
        <v>0</v>
      </c>
    </row>
    <row r="30" spans="1:28" s="117" customFormat="1" ht="12.75" x14ac:dyDescent="0.2">
      <c r="A30" s="111" t="s">
        <v>31</v>
      </c>
      <c r="B30" s="149"/>
      <c r="C30" s="88">
        <f>Jan!N30+Feb!N30</f>
        <v>0</v>
      </c>
      <c r="D30" s="88">
        <f>+X30+AB30</f>
        <v>0</v>
      </c>
      <c r="E30" s="88"/>
      <c r="F30" s="8">
        <f>D30+E30</f>
        <v>0</v>
      </c>
      <c r="G30" s="234"/>
      <c r="H30" s="234">
        <f>F30-G30</f>
        <v>0</v>
      </c>
      <c r="I30" s="235" t="e">
        <f>G30/F30</f>
        <v>#DIV/0!</v>
      </c>
      <c r="J30" s="236"/>
      <c r="K30" s="237"/>
      <c r="L30" s="112" t="e">
        <f>(K30+J30)/F30</f>
        <v>#DIV/0!</v>
      </c>
      <c r="M30" s="88">
        <f>K30+G30+J30</f>
        <v>0</v>
      </c>
      <c r="N30" s="88">
        <f>H30-K30-J30</f>
        <v>0</v>
      </c>
      <c r="O30" s="113" t="e">
        <f>M30/F30</f>
        <v>#DIV/0!</v>
      </c>
      <c r="P30" s="114"/>
      <c r="Q30" s="88"/>
      <c r="R30" s="88"/>
      <c r="S30" s="115">
        <f>+N30+C30+Q30+R30</f>
        <v>0</v>
      </c>
      <c r="T30" s="116" t="e">
        <f t="shared" ref="T30:T32" si="22">+M30/(Q30+F30+R30+C30)</f>
        <v>#DIV/0!</v>
      </c>
      <c r="V30" s="8"/>
      <c r="W30" s="8"/>
      <c r="X30" s="8"/>
      <c r="Y30" s="67"/>
      <c r="Z30" s="8"/>
      <c r="AA30" s="8"/>
      <c r="AB30" s="8"/>
    </row>
    <row r="31" spans="1:28" s="117" customFormat="1" ht="12.75" x14ac:dyDescent="0.2">
      <c r="A31" s="111" t="s">
        <v>32</v>
      </c>
      <c r="B31" s="149"/>
      <c r="C31" s="88">
        <f>Jan!N31+Feb!N31</f>
        <v>-175474.74</v>
      </c>
      <c r="D31" s="88">
        <f t="shared" ref="D31:D32" si="23">+X31+AB31</f>
        <v>0</v>
      </c>
      <c r="E31" s="88"/>
      <c r="F31" s="8">
        <f t="shared" ref="F31:F32" si="24">D31+E31</f>
        <v>0</v>
      </c>
      <c r="G31" s="234"/>
      <c r="H31" s="234">
        <f>F31-G31</f>
        <v>0</v>
      </c>
      <c r="I31" s="235" t="e">
        <f>G31/F31</f>
        <v>#DIV/0!</v>
      </c>
      <c r="J31" s="236"/>
      <c r="K31" s="237"/>
      <c r="L31" s="112" t="e">
        <f t="shared" ref="L31:L32" si="25">(K31+J31)/F31</f>
        <v>#DIV/0!</v>
      </c>
      <c r="M31" s="88">
        <f t="shared" ref="M31:M32" si="26">K31+G31+J31</f>
        <v>0</v>
      </c>
      <c r="N31" s="88">
        <f t="shared" ref="N31:N32" si="27">H31-K31-J31</f>
        <v>0</v>
      </c>
      <c r="O31" s="113" t="e">
        <f>M31/F31</f>
        <v>#DIV/0!</v>
      </c>
      <c r="P31" s="114"/>
      <c r="Q31" s="88"/>
      <c r="R31" s="88"/>
      <c r="S31" s="115">
        <f t="shared" ref="S31:S32" si="28">+N31+C31+Q31+R31</f>
        <v>-175474.74</v>
      </c>
      <c r="T31" s="116">
        <f t="shared" si="22"/>
        <v>0</v>
      </c>
      <c r="V31" s="8"/>
      <c r="W31" s="8"/>
      <c r="X31" s="8"/>
      <c r="Y31" s="67"/>
      <c r="Z31" s="8"/>
      <c r="AA31" s="8"/>
      <c r="AB31" s="8"/>
    </row>
    <row r="32" spans="1:28" s="117" customFormat="1" ht="12.75" hidden="1" x14ac:dyDescent="0.2">
      <c r="A32" s="111" t="s">
        <v>33</v>
      </c>
      <c r="B32" s="149"/>
      <c r="C32" s="88">
        <f>Jan!N32+Feb!N32</f>
        <v>0</v>
      </c>
      <c r="D32" s="88">
        <f t="shared" si="23"/>
        <v>0</v>
      </c>
      <c r="E32" s="88"/>
      <c r="F32" s="8">
        <f t="shared" si="24"/>
        <v>0</v>
      </c>
      <c r="G32" s="234"/>
      <c r="H32" s="234">
        <f>F32-G32</f>
        <v>0</v>
      </c>
      <c r="I32" s="235" t="e">
        <f>G32/F32</f>
        <v>#DIV/0!</v>
      </c>
      <c r="J32" s="236"/>
      <c r="K32" s="237"/>
      <c r="L32" s="112" t="e">
        <f t="shared" si="25"/>
        <v>#DIV/0!</v>
      </c>
      <c r="M32" s="88">
        <f t="shared" si="26"/>
        <v>0</v>
      </c>
      <c r="N32" s="88">
        <f t="shared" si="27"/>
        <v>0</v>
      </c>
      <c r="O32" s="113" t="e">
        <f>M32/F32</f>
        <v>#DIV/0!</v>
      </c>
      <c r="P32" s="114"/>
      <c r="Q32" s="88"/>
      <c r="R32" s="88"/>
      <c r="S32" s="115">
        <f t="shared" si="28"/>
        <v>0</v>
      </c>
      <c r="T32" s="116" t="e">
        <f t="shared" si="22"/>
        <v>#DIV/0!</v>
      </c>
      <c r="V32" s="8"/>
      <c r="W32" s="8"/>
      <c r="X32" s="8"/>
      <c r="Y32" s="67"/>
      <c r="Z32" s="8"/>
      <c r="AA32" s="8"/>
      <c r="AB32" s="8"/>
    </row>
    <row r="33" spans="1:28" hidden="1" x14ac:dyDescent="0.25">
      <c r="A33" s="118"/>
      <c r="B33" s="149"/>
      <c r="C33" s="18"/>
      <c r="D33" s="18"/>
      <c r="E33" s="18"/>
      <c r="F33" s="6"/>
      <c r="G33" s="238"/>
      <c r="H33" s="238"/>
      <c r="I33" s="239"/>
      <c r="J33" s="240"/>
      <c r="K33" s="241"/>
      <c r="L33" s="100"/>
      <c r="M33" s="18"/>
      <c r="N33" s="20"/>
      <c r="O33" s="102"/>
      <c r="Q33" s="18"/>
      <c r="R33" s="18"/>
      <c r="S33" s="101"/>
      <c r="T33" s="104"/>
      <c r="V33" s="6"/>
      <c r="W33" s="6"/>
      <c r="X33" s="6"/>
      <c r="Y33" s="51"/>
      <c r="Z33" s="6"/>
      <c r="AA33" s="6"/>
      <c r="AB33" s="6"/>
    </row>
    <row r="34" spans="1:28" hidden="1" x14ac:dyDescent="0.25">
      <c r="A34" s="124" t="s">
        <v>40</v>
      </c>
      <c r="B34" s="148" t="s">
        <v>41</v>
      </c>
      <c r="C34" s="19">
        <f>SUM(C35:C37)</f>
        <v>0</v>
      </c>
      <c r="D34" s="106">
        <f>SUM(D35:D37)</f>
        <v>0</v>
      </c>
      <c r="E34" s="106">
        <f>SUM(E35:E37)</f>
        <v>0</v>
      </c>
      <c r="F34" s="56">
        <f>D34+E34</f>
        <v>0</v>
      </c>
      <c r="G34" s="249">
        <f>SUM(G35:G37)</f>
        <v>0</v>
      </c>
      <c r="H34" s="249">
        <f>F34-G34</f>
        <v>0</v>
      </c>
      <c r="I34" s="250" t="e">
        <f>G34/F34</f>
        <v>#DIV/0!</v>
      </c>
      <c r="J34" s="249">
        <f>SUM(J35:J37)</f>
        <v>0</v>
      </c>
      <c r="K34" s="249">
        <f>SUM(K35:K37)</f>
        <v>0</v>
      </c>
      <c r="L34" s="107" t="e">
        <f>(K34+J34)/F34</f>
        <v>#DIV/0!</v>
      </c>
      <c r="M34" s="106">
        <f>K34+G34+J34</f>
        <v>0</v>
      </c>
      <c r="N34" s="108">
        <f>H34-K34-J34</f>
        <v>0</v>
      </c>
      <c r="O34" s="107" t="e">
        <f>M34/F34</f>
        <v>#DIV/0!</v>
      </c>
      <c r="P34" s="109"/>
      <c r="Q34" s="106">
        <f>SUM(Q35:Q37)</f>
        <v>0</v>
      </c>
      <c r="R34" s="106">
        <f>SUM(R35:R37)</f>
        <v>0</v>
      </c>
      <c r="S34" s="110">
        <f>+N34+C34+Q34+R34</f>
        <v>0</v>
      </c>
      <c r="T34" s="107" t="e">
        <f>+M34/(Q34+F34+R34+C34)</f>
        <v>#DIV/0!</v>
      </c>
      <c r="V34" s="7">
        <f>SUM(V35:V37)</f>
        <v>0</v>
      </c>
      <c r="W34" s="7">
        <f>SUM(W35:W37)</f>
        <v>0</v>
      </c>
      <c r="X34" s="7">
        <f>SUM(X35:X37)</f>
        <v>0</v>
      </c>
      <c r="Y34" s="51"/>
      <c r="Z34" s="7">
        <f>SUM(Z35:Z37)</f>
        <v>0</v>
      </c>
      <c r="AA34" s="7">
        <f>SUM(AA35:AA37)</f>
        <v>0</v>
      </c>
      <c r="AB34" s="7">
        <f>SUM(AB35:AB37)</f>
        <v>0</v>
      </c>
    </row>
    <row r="35" spans="1:28" s="117" customFormat="1" ht="12.75" hidden="1" x14ac:dyDescent="0.2">
      <c r="A35" s="111" t="s">
        <v>31</v>
      </c>
      <c r="B35" s="149"/>
      <c r="C35" s="88">
        <f>Jan!N35+Feb!N35</f>
        <v>0</v>
      </c>
      <c r="D35" s="88">
        <f>+X35+AB35</f>
        <v>0</v>
      </c>
      <c r="E35" s="88"/>
      <c r="F35" s="8">
        <f>D35+E35</f>
        <v>0</v>
      </c>
      <c r="G35" s="234"/>
      <c r="H35" s="234">
        <f>F35-G35</f>
        <v>0</v>
      </c>
      <c r="I35" s="235" t="e">
        <f>G35/F35</f>
        <v>#DIV/0!</v>
      </c>
      <c r="J35" s="236"/>
      <c r="K35" s="237"/>
      <c r="L35" s="112" t="e">
        <f>(K35+J35)/F35</f>
        <v>#DIV/0!</v>
      </c>
      <c r="M35" s="88">
        <f>K35+G35+J35</f>
        <v>0</v>
      </c>
      <c r="N35" s="88">
        <f>H35-K35-J35</f>
        <v>0</v>
      </c>
      <c r="O35" s="113" t="e">
        <f>M35/F35</f>
        <v>#DIV/0!</v>
      </c>
      <c r="P35" s="114"/>
      <c r="Q35" s="88"/>
      <c r="R35" s="88"/>
      <c r="S35" s="115">
        <f>+N35+C35+Q35+R35</f>
        <v>0</v>
      </c>
      <c r="T35" s="116" t="e">
        <f t="shared" ref="T35:T37" si="29">+M35/(Q35+F35+R35+C35)</f>
        <v>#DIV/0!</v>
      </c>
      <c r="V35" s="8"/>
      <c r="W35" s="8"/>
      <c r="X35" s="8"/>
      <c r="Y35" s="67"/>
      <c r="Z35" s="8"/>
      <c r="AA35" s="8"/>
      <c r="AB35" s="8"/>
    </row>
    <row r="36" spans="1:28" s="117" customFormat="1" ht="12.75" hidden="1" x14ac:dyDescent="0.2">
      <c r="A36" s="111" t="s">
        <v>32</v>
      </c>
      <c r="B36" s="149"/>
      <c r="C36" s="88">
        <f>Jan!N36+Feb!N36</f>
        <v>0</v>
      </c>
      <c r="D36" s="88">
        <f t="shared" ref="D36:D37" si="30">+X36+AB36</f>
        <v>0</v>
      </c>
      <c r="E36" s="88"/>
      <c r="F36" s="8">
        <f t="shared" ref="F36:F37" si="31">D36+E36</f>
        <v>0</v>
      </c>
      <c r="G36" s="234"/>
      <c r="H36" s="234">
        <f>F36-G36</f>
        <v>0</v>
      </c>
      <c r="I36" s="235" t="e">
        <f>G36/F36</f>
        <v>#DIV/0!</v>
      </c>
      <c r="J36" s="236"/>
      <c r="K36" s="237"/>
      <c r="L36" s="112" t="e">
        <f t="shared" ref="L36:L37" si="32">(K36+J36)/F36</f>
        <v>#DIV/0!</v>
      </c>
      <c r="M36" s="88">
        <f t="shared" ref="M36:M37" si="33">K36+G36+J36</f>
        <v>0</v>
      </c>
      <c r="N36" s="88">
        <f t="shared" ref="N36:N37" si="34">H36-K36-J36</f>
        <v>0</v>
      </c>
      <c r="O36" s="113" t="e">
        <f>M36/F36</f>
        <v>#DIV/0!</v>
      </c>
      <c r="P36" s="114"/>
      <c r="Q36" s="88"/>
      <c r="R36" s="88"/>
      <c r="S36" s="115">
        <f t="shared" ref="S36:S37" si="35">+N36+C36+Q36+R36</f>
        <v>0</v>
      </c>
      <c r="T36" s="116" t="e">
        <f t="shared" si="29"/>
        <v>#DIV/0!</v>
      </c>
      <c r="V36" s="8"/>
      <c r="W36" s="8"/>
      <c r="X36" s="8"/>
      <c r="Y36" s="67"/>
      <c r="Z36" s="8"/>
      <c r="AA36" s="8"/>
      <c r="AB36" s="8"/>
    </row>
    <row r="37" spans="1:28" s="117" customFormat="1" ht="12.75" hidden="1" x14ac:dyDescent="0.2">
      <c r="A37" s="111" t="s">
        <v>33</v>
      </c>
      <c r="B37" s="149"/>
      <c r="C37" s="88">
        <f>Jan!N37+Feb!N37</f>
        <v>0</v>
      </c>
      <c r="D37" s="88">
        <f t="shared" si="30"/>
        <v>0</v>
      </c>
      <c r="E37" s="88"/>
      <c r="F37" s="8">
        <f t="shared" si="31"/>
        <v>0</v>
      </c>
      <c r="G37" s="234"/>
      <c r="H37" s="234">
        <f>F37-G37</f>
        <v>0</v>
      </c>
      <c r="I37" s="235" t="e">
        <f>G37/F37</f>
        <v>#DIV/0!</v>
      </c>
      <c r="J37" s="236"/>
      <c r="K37" s="237"/>
      <c r="L37" s="112" t="e">
        <f t="shared" si="32"/>
        <v>#DIV/0!</v>
      </c>
      <c r="M37" s="88">
        <f t="shared" si="33"/>
        <v>0</v>
      </c>
      <c r="N37" s="88">
        <f t="shared" si="34"/>
        <v>0</v>
      </c>
      <c r="O37" s="113" t="e">
        <f>M37/F37</f>
        <v>#DIV/0!</v>
      </c>
      <c r="P37" s="114"/>
      <c r="Q37" s="88"/>
      <c r="R37" s="88"/>
      <c r="S37" s="115">
        <f t="shared" si="35"/>
        <v>0</v>
      </c>
      <c r="T37" s="116" t="e">
        <f t="shared" si="29"/>
        <v>#DIV/0!</v>
      </c>
      <c r="V37" s="8"/>
      <c r="W37" s="8"/>
      <c r="X37" s="8"/>
      <c r="Y37" s="67"/>
      <c r="Z37" s="8"/>
      <c r="AA37" s="8"/>
      <c r="AB37" s="8"/>
    </row>
    <row r="38" spans="1:28" x14ac:dyDescent="0.25">
      <c r="A38" s="118"/>
      <c r="B38" s="149"/>
      <c r="C38" s="18"/>
      <c r="D38" s="18"/>
      <c r="E38" s="18"/>
      <c r="F38" s="6"/>
      <c r="G38" s="238"/>
      <c r="H38" s="238"/>
      <c r="I38" s="239"/>
      <c r="J38" s="240"/>
      <c r="K38" s="241"/>
      <c r="L38" s="100"/>
      <c r="M38" s="18"/>
      <c r="N38" s="20"/>
      <c r="O38" s="102"/>
      <c r="Q38" s="18"/>
      <c r="R38" s="18"/>
      <c r="S38" s="101"/>
      <c r="T38" s="104"/>
      <c r="V38" s="6"/>
      <c r="W38" s="6"/>
      <c r="X38" s="6"/>
      <c r="Y38" s="51"/>
      <c r="Z38" s="6"/>
      <c r="AA38" s="6"/>
      <c r="AB38" s="6"/>
    </row>
    <row r="39" spans="1:28" ht="30" x14ac:dyDescent="0.25">
      <c r="A39" s="105" t="s">
        <v>42</v>
      </c>
      <c r="B39" s="148" t="s">
        <v>43</v>
      </c>
      <c r="C39" s="19">
        <f>SUM(C40:C42)</f>
        <v>11148.400000000001</v>
      </c>
      <c r="D39" s="106">
        <f>SUM(D40:D42)</f>
        <v>0</v>
      </c>
      <c r="E39" s="106">
        <f>SUM(E40:E42)</f>
        <v>0</v>
      </c>
      <c r="F39" s="56">
        <f>D39+E39</f>
        <v>0</v>
      </c>
      <c r="G39" s="249">
        <f>SUM(G40:G42)</f>
        <v>0</v>
      </c>
      <c r="H39" s="249">
        <f>F39-G39</f>
        <v>0</v>
      </c>
      <c r="I39" s="250" t="e">
        <f>G39/F39</f>
        <v>#DIV/0!</v>
      </c>
      <c r="J39" s="249">
        <f>SUM(J40:J42)</f>
        <v>0</v>
      </c>
      <c r="K39" s="249">
        <f>SUM(K40:K42)</f>
        <v>0</v>
      </c>
      <c r="L39" s="107" t="e">
        <f>(K39+J39)/F39</f>
        <v>#DIV/0!</v>
      </c>
      <c r="M39" s="106">
        <f>K39+G39+J39</f>
        <v>0</v>
      </c>
      <c r="N39" s="108">
        <f>H39-K39-J39</f>
        <v>0</v>
      </c>
      <c r="O39" s="107" t="e">
        <f>M39/F39</f>
        <v>#DIV/0!</v>
      </c>
      <c r="P39" s="109"/>
      <c r="Q39" s="106">
        <f>SUM(Q40:Q42)</f>
        <v>0</v>
      </c>
      <c r="R39" s="106">
        <f>SUM(R40:R42)</f>
        <v>0</v>
      </c>
      <c r="S39" s="110">
        <f>+N39+C39+Q39+R39</f>
        <v>11148.400000000001</v>
      </c>
      <c r="T39" s="107">
        <f>+M39/(Q39+F39+R39+C39)</f>
        <v>0</v>
      </c>
      <c r="V39" s="7">
        <f>SUM(V40:V42)</f>
        <v>0</v>
      </c>
      <c r="W39" s="7">
        <f>SUM(W40:W42)</f>
        <v>0</v>
      </c>
      <c r="X39" s="7">
        <f>SUM(X40:X42)</f>
        <v>0</v>
      </c>
      <c r="Y39" s="51"/>
      <c r="Z39" s="7">
        <f>SUM(Z40:Z42)</f>
        <v>0</v>
      </c>
      <c r="AA39" s="7">
        <f>SUM(AA40:AA42)</f>
        <v>0</v>
      </c>
      <c r="AB39" s="7">
        <f>SUM(AB40:AB42)</f>
        <v>0</v>
      </c>
    </row>
    <row r="40" spans="1:28" s="117" customFormat="1" ht="12.75" hidden="1" x14ac:dyDescent="0.2">
      <c r="A40" s="111" t="s">
        <v>31</v>
      </c>
      <c r="B40" s="149"/>
      <c r="C40" s="88">
        <f>Jan!N40+Feb!N40</f>
        <v>0</v>
      </c>
      <c r="D40" s="88">
        <f>+X40+AB40</f>
        <v>0</v>
      </c>
      <c r="E40" s="88"/>
      <c r="F40" s="8">
        <f>D40+E40</f>
        <v>0</v>
      </c>
      <c r="G40" s="234"/>
      <c r="H40" s="234">
        <f>F40-G40</f>
        <v>0</v>
      </c>
      <c r="I40" s="235" t="e">
        <f>G40/F40</f>
        <v>#DIV/0!</v>
      </c>
      <c r="J40" s="236"/>
      <c r="K40" s="237"/>
      <c r="L40" s="112" t="e">
        <f>(K40+J40)/F40</f>
        <v>#DIV/0!</v>
      </c>
      <c r="M40" s="88">
        <f>K40+G40+J40</f>
        <v>0</v>
      </c>
      <c r="N40" s="88">
        <f>H40-K40-J40</f>
        <v>0</v>
      </c>
      <c r="O40" s="113" t="e">
        <f>M40/F40</f>
        <v>#DIV/0!</v>
      </c>
      <c r="P40" s="114"/>
      <c r="Q40" s="88"/>
      <c r="R40" s="88"/>
      <c r="S40" s="115">
        <f>+N40+C40+Q40+R40</f>
        <v>0</v>
      </c>
      <c r="T40" s="116" t="e">
        <f t="shared" ref="T40:T42" si="36">+M40/(Q40+F40+R40+C40)</f>
        <v>#DIV/0!</v>
      </c>
      <c r="V40" s="8"/>
      <c r="W40" s="8"/>
      <c r="X40" s="8"/>
      <c r="Y40" s="67"/>
      <c r="Z40" s="8"/>
      <c r="AA40" s="8"/>
      <c r="AB40" s="8"/>
    </row>
    <row r="41" spans="1:28" s="117" customFormat="1" ht="12.75" x14ac:dyDescent="0.2">
      <c r="A41" s="111" t="s">
        <v>32</v>
      </c>
      <c r="B41" s="149"/>
      <c r="C41" s="88">
        <f>Jan!N41+Feb!N41</f>
        <v>11148.400000000001</v>
      </c>
      <c r="D41" s="88">
        <f t="shared" ref="D41:D42" si="37">+X41+AB41</f>
        <v>0</v>
      </c>
      <c r="E41" s="88"/>
      <c r="F41" s="8">
        <f t="shared" ref="F41:F42" si="38">D41+E41</f>
        <v>0</v>
      </c>
      <c r="G41" s="234"/>
      <c r="H41" s="234">
        <f>F41-G41</f>
        <v>0</v>
      </c>
      <c r="I41" s="235" t="e">
        <f>G41/F41</f>
        <v>#DIV/0!</v>
      </c>
      <c r="J41" s="236"/>
      <c r="K41" s="237"/>
      <c r="L41" s="112" t="e">
        <f t="shared" ref="L41:L42" si="39">(K41+J41)/F41</f>
        <v>#DIV/0!</v>
      </c>
      <c r="M41" s="88">
        <f t="shared" ref="M41:M42" si="40">K41+G41+J41</f>
        <v>0</v>
      </c>
      <c r="N41" s="88">
        <f t="shared" ref="N41:N42" si="41">H41-K41-J41</f>
        <v>0</v>
      </c>
      <c r="O41" s="113" t="e">
        <f>M41/F41</f>
        <v>#DIV/0!</v>
      </c>
      <c r="P41" s="114"/>
      <c r="Q41" s="88"/>
      <c r="R41" s="88"/>
      <c r="S41" s="115">
        <f t="shared" ref="S41:S42" si="42">+N41+C41+Q41+R41</f>
        <v>11148.400000000001</v>
      </c>
      <c r="T41" s="116">
        <f t="shared" si="36"/>
        <v>0</v>
      </c>
      <c r="V41" s="8"/>
      <c r="W41" s="8"/>
      <c r="X41" s="8"/>
      <c r="Y41" s="67"/>
      <c r="Z41" s="8"/>
      <c r="AA41" s="8"/>
      <c r="AB41" s="8"/>
    </row>
    <row r="42" spans="1:28" s="117" customFormat="1" ht="12.75" hidden="1" x14ac:dyDescent="0.2">
      <c r="A42" s="111" t="s">
        <v>33</v>
      </c>
      <c r="B42" s="149"/>
      <c r="C42" s="88">
        <f>Jan!N42+Feb!N42</f>
        <v>0</v>
      </c>
      <c r="D42" s="88">
        <f t="shared" si="37"/>
        <v>0</v>
      </c>
      <c r="E42" s="88"/>
      <c r="F42" s="8">
        <f t="shared" si="38"/>
        <v>0</v>
      </c>
      <c r="G42" s="234"/>
      <c r="H42" s="234">
        <f>F42-G42</f>
        <v>0</v>
      </c>
      <c r="I42" s="235" t="e">
        <f>G42/F42</f>
        <v>#DIV/0!</v>
      </c>
      <c r="J42" s="236"/>
      <c r="K42" s="237"/>
      <c r="L42" s="112" t="e">
        <f t="shared" si="39"/>
        <v>#DIV/0!</v>
      </c>
      <c r="M42" s="88">
        <f t="shared" si="40"/>
        <v>0</v>
      </c>
      <c r="N42" s="88">
        <f t="shared" si="41"/>
        <v>0</v>
      </c>
      <c r="O42" s="113" t="e">
        <f>M42/F42</f>
        <v>#DIV/0!</v>
      </c>
      <c r="P42" s="114"/>
      <c r="Q42" s="88"/>
      <c r="R42" s="88"/>
      <c r="S42" s="115">
        <f t="shared" si="42"/>
        <v>0</v>
      </c>
      <c r="T42" s="116" t="e">
        <f t="shared" si="36"/>
        <v>#DIV/0!</v>
      </c>
      <c r="V42" s="8"/>
      <c r="W42" s="8"/>
      <c r="X42" s="8"/>
      <c r="Y42" s="67"/>
      <c r="Z42" s="8"/>
      <c r="AA42" s="8"/>
      <c r="AB42" s="8"/>
    </row>
    <row r="43" spans="1:28" x14ac:dyDescent="0.25">
      <c r="A43" s="118"/>
      <c r="B43" s="149"/>
      <c r="C43" s="18"/>
      <c r="D43" s="18"/>
      <c r="E43" s="18"/>
      <c r="F43" s="6"/>
      <c r="G43" s="238"/>
      <c r="H43" s="238"/>
      <c r="I43" s="239"/>
      <c r="J43" s="240"/>
      <c r="K43" s="241"/>
      <c r="L43" s="100"/>
      <c r="M43" s="18"/>
      <c r="N43" s="20"/>
      <c r="O43" s="102"/>
      <c r="Q43" s="18"/>
      <c r="R43" s="18"/>
      <c r="S43" s="101"/>
      <c r="T43" s="104"/>
      <c r="V43" s="6"/>
      <c r="W43" s="6"/>
      <c r="X43" s="6"/>
      <c r="Y43" s="51"/>
      <c r="Z43" s="6"/>
      <c r="AA43" s="6"/>
      <c r="AB43" s="6"/>
    </row>
    <row r="44" spans="1:28" ht="30" x14ac:dyDescent="0.25">
      <c r="A44" s="105" t="s">
        <v>44</v>
      </c>
      <c r="B44" s="148" t="s">
        <v>45</v>
      </c>
      <c r="C44" s="19">
        <f>SUM(C45:C47)</f>
        <v>0</v>
      </c>
      <c r="D44" s="106">
        <f>SUM(D45:D47)</f>
        <v>0</v>
      </c>
      <c r="E44" s="106">
        <f>SUM(E45:E47)</f>
        <v>0</v>
      </c>
      <c r="F44" s="56">
        <f>D44+E44</f>
        <v>0</v>
      </c>
      <c r="G44" s="249">
        <f>SUM(G45:G47)</f>
        <v>0</v>
      </c>
      <c r="H44" s="249">
        <f>F44-G44</f>
        <v>0</v>
      </c>
      <c r="I44" s="250" t="e">
        <f>G44/F44</f>
        <v>#DIV/0!</v>
      </c>
      <c r="J44" s="249">
        <f>SUM(J45:J47)</f>
        <v>0</v>
      </c>
      <c r="K44" s="249">
        <f>SUM(K45:K47)</f>
        <v>0</v>
      </c>
      <c r="L44" s="107" t="e">
        <f>(K44+J44)/F44</f>
        <v>#DIV/0!</v>
      </c>
      <c r="M44" s="106">
        <f>K44+G44+J44</f>
        <v>0</v>
      </c>
      <c r="N44" s="108">
        <f>H44-K44-J44</f>
        <v>0</v>
      </c>
      <c r="O44" s="107" t="e">
        <f>M44/F44</f>
        <v>#DIV/0!</v>
      </c>
      <c r="P44" s="109"/>
      <c r="Q44" s="106">
        <f>SUM(Q45:Q47)</f>
        <v>0</v>
      </c>
      <c r="R44" s="106">
        <f>SUM(R45:R47)</f>
        <v>0</v>
      </c>
      <c r="S44" s="110">
        <f>+N44+C44+Q44+R44</f>
        <v>0</v>
      </c>
      <c r="T44" s="107" t="e">
        <f>+M44/(Q44+F44+R44+C44)</f>
        <v>#DIV/0!</v>
      </c>
      <c r="V44" s="7">
        <f>SUM(V45:V47)</f>
        <v>0</v>
      </c>
      <c r="W44" s="7">
        <f>SUM(W45:W47)</f>
        <v>0</v>
      </c>
      <c r="X44" s="7">
        <f>SUM(X45:X47)</f>
        <v>0</v>
      </c>
      <c r="Y44" s="51"/>
      <c r="Z44" s="7">
        <f>SUM(Z45:Z47)</f>
        <v>0</v>
      </c>
      <c r="AA44" s="7">
        <f>SUM(AA45:AA47)</f>
        <v>0</v>
      </c>
      <c r="AB44" s="7">
        <f>SUM(AB45:AB47)</f>
        <v>0</v>
      </c>
    </row>
    <row r="45" spans="1:28" s="117" customFormat="1" ht="12.75" hidden="1" x14ac:dyDescent="0.2">
      <c r="A45" s="111" t="s">
        <v>31</v>
      </c>
      <c r="B45" s="149"/>
      <c r="C45" s="88">
        <f>Jan!N45+Feb!N45</f>
        <v>0</v>
      </c>
      <c r="D45" s="88">
        <f>+X45+AB45</f>
        <v>0</v>
      </c>
      <c r="E45" s="88"/>
      <c r="F45" s="8">
        <f>D45+E45</f>
        <v>0</v>
      </c>
      <c r="G45" s="234"/>
      <c r="H45" s="234">
        <f>F45-G45</f>
        <v>0</v>
      </c>
      <c r="I45" s="235" t="e">
        <f>G45/F45</f>
        <v>#DIV/0!</v>
      </c>
      <c r="J45" s="236"/>
      <c r="K45" s="237"/>
      <c r="L45" s="112" t="e">
        <f>(K45+J45)/F45</f>
        <v>#DIV/0!</v>
      </c>
      <c r="M45" s="88">
        <f>K45+G45+J45</f>
        <v>0</v>
      </c>
      <c r="N45" s="88">
        <f>H45-K45-J45</f>
        <v>0</v>
      </c>
      <c r="O45" s="113" t="e">
        <f>M45/F45</f>
        <v>#DIV/0!</v>
      </c>
      <c r="P45" s="114"/>
      <c r="Q45" s="88"/>
      <c r="R45" s="88"/>
      <c r="S45" s="115">
        <f>+N45+C45+Q45+R45</f>
        <v>0</v>
      </c>
      <c r="T45" s="116" t="e">
        <f t="shared" ref="T45:T47" si="43">+M45/(Q45+F45+R45+C45)</f>
        <v>#DIV/0!</v>
      </c>
      <c r="V45" s="8"/>
      <c r="W45" s="8"/>
      <c r="X45" s="8"/>
      <c r="Y45" s="67"/>
      <c r="Z45" s="8"/>
      <c r="AA45" s="8"/>
      <c r="AB45" s="8"/>
    </row>
    <row r="46" spans="1:28" s="117" customFormat="1" ht="12.75" x14ac:dyDescent="0.2">
      <c r="A46" s="111" t="s">
        <v>32</v>
      </c>
      <c r="B46" s="149"/>
      <c r="C46" s="88">
        <f>Jan!N46+Feb!N46</f>
        <v>0</v>
      </c>
      <c r="D46" s="88">
        <f t="shared" ref="D46:D47" si="44">+X46+AB46</f>
        <v>0</v>
      </c>
      <c r="E46" s="88"/>
      <c r="F46" s="8">
        <f t="shared" ref="F46:F47" si="45">D46+E46</f>
        <v>0</v>
      </c>
      <c r="G46" s="234"/>
      <c r="H46" s="234">
        <f>F46-G46</f>
        <v>0</v>
      </c>
      <c r="I46" s="235" t="e">
        <f>G46/F46</f>
        <v>#DIV/0!</v>
      </c>
      <c r="J46" s="236"/>
      <c r="K46" s="237"/>
      <c r="L46" s="112" t="e">
        <f t="shared" ref="L46:L47" si="46">(K46+J46)/F46</f>
        <v>#DIV/0!</v>
      </c>
      <c r="M46" s="88">
        <f t="shared" ref="M46:M47" si="47">K46+G46+J46</f>
        <v>0</v>
      </c>
      <c r="N46" s="88">
        <f t="shared" ref="N46:N47" si="48">H46-K46-J46</f>
        <v>0</v>
      </c>
      <c r="O46" s="113" t="e">
        <f>M46/F46</f>
        <v>#DIV/0!</v>
      </c>
      <c r="P46" s="114"/>
      <c r="Q46" s="88"/>
      <c r="R46" s="88"/>
      <c r="S46" s="115">
        <f t="shared" ref="S46:S47" si="49">+N46+C46+Q46+R46</f>
        <v>0</v>
      </c>
      <c r="T46" s="116" t="e">
        <f t="shared" si="43"/>
        <v>#DIV/0!</v>
      </c>
      <c r="V46" s="8"/>
      <c r="W46" s="8"/>
      <c r="X46" s="8"/>
      <c r="Y46" s="67"/>
      <c r="Z46" s="8"/>
      <c r="AA46" s="8"/>
      <c r="AB46" s="8"/>
    </row>
    <row r="47" spans="1:28" s="117" customFormat="1" ht="12.75" hidden="1" x14ac:dyDescent="0.2">
      <c r="A47" s="111" t="s">
        <v>33</v>
      </c>
      <c r="B47" s="149"/>
      <c r="C47" s="88">
        <f>Jan!N47+Feb!N47</f>
        <v>0</v>
      </c>
      <c r="D47" s="88">
        <f t="shared" si="44"/>
        <v>0</v>
      </c>
      <c r="E47" s="88"/>
      <c r="F47" s="8">
        <f t="shared" si="45"/>
        <v>0</v>
      </c>
      <c r="G47" s="234"/>
      <c r="H47" s="234">
        <f>F47-G47</f>
        <v>0</v>
      </c>
      <c r="I47" s="235" t="e">
        <f>G47/F47</f>
        <v>#DIV/0!</v>
      </c>
      <c r="J47" s="236"/>
      <c r="K47" s="237"/>
      <c r="L47" s="112" t="e">
        <f t="shared" si="46"/>
        <v>#DIV/0!</v>
      </c>
      <c r="M47" s="88">
        <f t="shared" si="47"/>
        <v>0</v>
      </c>
      <c r="N47" s="88">
        <f t="shared" si="48"/>
        <v>0</v>
      </c>
      <c r="O47" s="113" t="e">
        <f>M47/F47</f>
        <v>#DIV/0!</v>
      </c>
      <c r="P47" s="114"/>
      <c r="Q47" s="88"/>
      <c r="R47" s="88"/>
      <c r="S47" s="115">
        <f t="shared" si="49"/>
        <v>0</v>
      </c>
      <c r="T47" s="116" t="e">
        <f t="shared" si="43"/>
        <v>#DIV/0!</v>
      </c>
      <c r="V47" s="8"/>
      <c r="W47" s="8"/>
      <c r="X47" s="8"/>
      <c r="Y47" s="67"/>
      <c r="Z47" s="8"/>
      <c r="AA47" s="8"/>
      <c r="AB47" s="8"/>
    </row>
    <row r="48" spans="1:28" x14ac:dyDescent="0.25">
      <c r="A48" s="118"/>
      <c r="B48" s="149"/>
      <c r="C48" s="18"/>
      <c r="D48" s="18"/>
      <c r="E48" s="18"/>
      <c r="F48" s="6"/>
      <c r="G48" s="238"/>
      <c r="H48" s="238"/>
      <c r="I48" s="239"/>
      <c r="J48" s="240"/>
      <c r="K48" s="241"/>
      <c r="L48" s="100"/>
      <c r="M48" s="18"/>
      <c r="N48" s="20"/>
      <c r="O48" s="102"/>
      <c r="Q48" s="18"/>
      <c r="R48" s="18"/>
      <c r="S48" s="101"/>
      <c r="T48" s="104"/>
      <c r="V48" s="6"/>
      <c r="W48" s="6"/>
      <c r="X48" s="6"/>
      <c r="Y48" s="51"/>
      <c r="Z48" s="6"/>
      <c r="AA48" s="6"/>
      <c r="AB48" s="6"/>
    </row>
    <row r="49" spans="1:28" x14ac:dyDescent="0.25">
      <c r="A49" s="99" t="s">
        <v>46</v>
      </c>
      <c r="B49" s="148"/>
      <c r="C49" s="18"/>
      <c r="D49" s="18"/>
      <c r="E49" s="18"/>
      <c r="F49" s="6"/>
      <c r="G49" s="238"/>
      <c r="H49" s="238"/>
      <c r="I49" s="239"/>
      <c r="J49" s="240"/>
      <c r="K49" s="241"/>
      <c r="L49" s="100"/>
      <c r="M49" s="18"/>
      <c r="N49" s="20"/>
      <c r="O49" s="102"/>
      <c r="Q49" s="18"/>
      <c r="R49" s="18"/>
      <c r="S49" s="101"/>
      <c r="T49" s="104"/>
      <c r="V49" s="6"/>
      <c r="W49" s="6"/>
      <c r="X49" s="6"/>
      <c r="Y49" s="51"/>
      <c r="Z49" s="6"/>
      <c r="AA49" s="6"/>
      <c r="AB49" s="6"/>
    </row>
    <row r="50" spans="1:28" x14ac:dyDescent="0.25">
      <c r="A50" s="128"/>
      <c r="B50" s="148"/>
      <c r="C50" s="18"/>
      <c r="D50" s="18"/>
      <c r="E50" s="18"/>
      <c r="F50" s="6"/>
      <c r="G50" s="238"/>
      <c r="H50" s="238"/>
      <c r="I50" s="239"/>
      <c r="J50" s="240"/>
      <c r="K50" s="241"/>
      <c r="L50" s="100"/>
      <c r="M50" s="18"/>
      <c r="N50" s="20"/>
      <c r="O50" s="102"/>
      <c r="Q50" s="18"/>
      <c r="R50" s="18"/>
      <c r="S50" s="101"/>
      <c r="T50" s="104"/>
      <c r="V50" s="6"/>
      <c r="W50" s="6"/>
      <c r="X50" s="6"/>
      <c r="Y50" s="51"/>
      <c r="Z50" s="6"/>
      <c r="AA50" s="6"/>
      <c r="AB50" s="6"/>
    </row>
    <row r="51" spans="1:28" ht="45" x14ac:dyDescent="0.25">
      <c r="A51" s="105" t="s">
        <v>47</v>
      </c>
      <c r="B51" s="148" t="s">
        <v>48</v>
      </c>
      <c r="C51" s="19">
        <f>SUM(C52:C54)</f>
        <v>258896.94</v>
      </c>
      <c r="D51" s="106">
        <f>SUM(D52:D54)</f>
        <v>0</v>
      </c>
      <c r="E51" s="106">
        <f>SUM(E52:E54)</f>
        <v>0</v>
      </c>
      <c r="F51" s="56">
        <f>D51+E51</f>
        <v>0</v>
      </c>
      <c r="G51" s="249">
        <f>SUM(G52:G54)</f>
        <v>0</v>
      </c>
      <c r="H51" s="249">
        <f>F51-G51</f>
        <v>0</v>
      </c>
      <c r="I51" s="250" t="e">
        <f>G51/F51</f>
        <v>#DIV/0!</v>
      </c>
      <c r="J51" s="249">
        <f>SUM(J52:J54)</f>
        <v>0</v>
      </c>
      <c r="K51" s="249">
        <f>SUM(K52:K54)</f>
        <v>0</v>
      </c>
      <c r="L51" s="107" t="e">
        <f>(K51+J51)/F51</f>
        <v>#DIV/0!</v>
      </c>
      <c r="M51" s="106">
        <f>K51+G51+J51</f>
        <v>0</v>
      </c>
      <c r="N51" s="108">
        <f>H51-K51-J51</f>
        <v>0</v>
      </c>
      <c r="O51" s="107" t="e">
        <f>M51/F51</f>
        <v>#DIV/0!</v>
      </c>
      <c r="P51" s="109"/>
      <c r="Q51" s="106">
        <f>SUM(Q52:Q54)</f>
        <v>0</v>
      </c>
      <c r="R51" s="106">
        <f>SUM(R52:R54)</f>
        <v>0</v>
      </c>
      <c r="S51" s="110">
        <f>+N51+C51+Q51+R51</f>
        <v>258896.94</v>
      </c>
      <c r="T51" s="107">
        <f>+M51/(Q51+F51+R51+C51)</f>
        <v>0</v>
      </c>
      <c r="V51" s="7">
        <f>SUM(V52:V54)</f>
        <v>0</v>
      </c>
      <c r="W51" s="7">
        <f>SUM(W52:W54)</f>
        <v>0</v>
      </c>
      <c r="X51" s="7">
        <f>SUM(X52:X54)</f>
        <v>0</v>
      </c>
      <c r="Y51" s="51"/>
      <c r="Z51" s="7">
        <f>SUM(Z52:Z54)</f>
        <v>0</v>
      </c>
      <c r="AA51" s="7">
        <f>SUM(AA52:AA54)</f>
        <v>0</v>
      </c>
      <c r="AB51" s="7">
        <f>SUM(AB52:AB54)</f>
        <v>0</v>
      </c>
    </row>
    <row r="52" spans="1:28" s="117" customFormat="1" ht="12.75" x14ac:dyDescent="0.2">
      <c r="A52" s="111" t="s">
        <v>31</v>
      </c>
      <c r="B52" s="149"/>
      <c r="C52" s="88">
        <f>Jan!N52+Feb!N52</f>
        <v>258896.94</v>
      </c>
      <c r="D52" s="88"/>
      <c r="E52" s="88"/>
      <c r="F52" s="8">
        <f>D52+E52</f>
        <v>0</v>
      </c>
      <c r="G52" s="234"/>
      <c r="H52" s="234">
        <f>F52-G52</f>
        <v>0</v>
      </c>
      <c r="I52" s="235" t="e">
        <f>G52/F52</f>
        <v>#DIV/0!</v>
      </c>
      <c r="J52" s="236"/>
      <c r="K52" s="237"/>
      <c r="L52" s="112" t="e">
        <f>(K52+J52)/F52</f>
        <v>#DIV/0!</v>
      </c>
      <c r="M52" s="88">
        <f>K52+G52+J52</f>
        <v>0</v>
      </c>
      <c r="N52" s="88">
        <f>H52-K52-J52</f>
        <v>0</v>
      </c>
      <c r="O52" s="113" t="e">
        <f>M52/F52</f>
        <v>#DIV/0!</v>
      </c>
      <c r="P52" s="114"/>
      <c r="Q52" s="88"/>
      <c r="R52" s="88"/>
      <c r="S52" s="115">
        <f>+N52+C52+Q52+R52</f>
        <v>258896.94</v>
      </c>
      <c r="T52" s="116">
        <f t="shared" ref="T52:T54" si="50">+M52/(Q52+F52+R52+C52)</f>
        <v>0</v>
      </c>
      <c r="V52" s="8"/>
      <c r="W52" s="8"/>
      <c r="X52" s="8"/>
      <c r="Y52" s="67"/>
      <c r="Z52" s="8"/>
      <c r="AA52" s="8"/>
      <c r="AB52" s="8"/>
    </row>
    <row r="53" spans="1:28" s="117" customFormat="1" ht="12.75" x14ac:dyDescent="0.2">
      <c r="A53" s="111" t="s">
        <v>32</v>
      </c>
      <c r="B53" s="149"/>
      <c r="C53" s="88">
        <f>Jan!N53+Feb!N53</f>
        <v>0</v>
      </c>
      <c r="D53" s="88"/>
      <c r="E53" s="88"/>
      <c r="F53" s="8">
        <f t="shared" ref="F53:F54" si="51">D53+E53</f>
        <v>0</v>
      </c>
      <c r="G53" s="234"/>
      <c r="H53" s="234">
        <f>F53-G53</f>
        <v>0</v>
      </c>
      <c r="I53" s="235" t="e">
        <f>G53/F53</f>
        <v>#DIV/0!</v>
      </c>
      <c r="J53" s="236"/>
      <c r="K53" s="237"/>
      <c r="L53" s="112" t="e">
        <f t="shared" ref="L53:L59" si="52">(K53+J53)/F53</f>
        <v>#DIV/0!</v>
      </c>
      <c r="M53" s="88">
        <f t="shared" ref="M53:M54" si="53">K53+G53+J53</f>
        <v>0</v>
      </c>
      <c r="N53" s="88">
        <f t="shared" ref="N53:N54" si="54">H53-K53-J53</f>
        <v>0</v>
      </c>
      <c r="O53" s="113" t="e">
        <f>M53/F53</f>
        <v>#DIV/0!</v>
      </c>
      <c r="P53" s="114"/>
      <c r="Q53" s="88"/>
      <c r="R53" s="88"/>
      <c r="S53" s="115">
        <f t="shared" ref="S53:S54" si="55">+N53+C53+Q53+R53</f>
        <v>0</v>
      </c>
      <c r="T53" s="116" t="e">
        <f t="shared" si="50"/>
        <v>#DIV/0!</v>
      </c>
      <c r="V53" s="8"/>
      <c r="W53" s="8"/>
      <c r="X53" s="8"/>
      <c r="Y53" s="67"/>
      <c r="Z53" s="8"/>
      <c r="AA53" s="8"/>
      <c r="AB53" s="8"/>
    </row>
    <row r="54" spans="1:28" s="117" customFormat="1" ht="12.75" hidden="1" x14ac:dyDescent="0.2">
      <c r="A54" s="111" t="s">
        <v>33</v>
      </c>
      <c r="B54" s="149"/>
      <c r="C54" s="88">
        <f>Jan!N54+Feb!N54</f>
        <v>0</v>
      </c>
      <c r="D54" s="88">
        <f t="shared" ref="D54" si="56">+X54+AB54</f>
        <v>0</v>
      </c>
      <c r="E54" s="88"/>
      <c r="F54" s="8">
        <f t="shared" si="51"/>
        <v>0</v>
      </c>
      <c r="G54" s="234"/>
      <c r="H54" s="234">
        <f>F54-G54</f>
        <v>0</v>
      </c>
      <c r="I54" s="235" t="e">
        <f>G54/F54</f>
        <v>#DIV/0!</v>
      </c>
      <c r="J54" s="236"/>
      <c r="K54" s="237"/>
      <c r="L54" s="112" t="e">
        <f t="shared" si="52"/>
        <v>#DIV/0!</v>
      </c>
      <c r="M54" s="88">
        <f t="shared" si="53"/>
        <v>0</v>
      </c>
      <c r="N54" s="88">
        <f t="shared" si="54"/>
        <v>0</v>
      </c>
      <c r="O54" s="113" t="e">
        <f>M54/F54</f>
        <v>#DIV/0!</v>
      </c>
      <c r="P54" s="114"/>
      <c r="Q54" s="88"/>
      <c r="R54" s="88"/>
      <c r="S54" s="115">
        <f t="shared" si="55"/>
        <v>0</v>
      </c>
      <c r="T54" s="116" t="e">
        <f t="shared" si="50"/>
        <v>#DIV/0!</v>
      </c>
      <c r="V54" s="8"/>
      <c r="W54" s="8"/>
      <c r="X54" s="8"/>
      <c r="Y54" s="67"/>
      <c r="Z54" s="8"/>
      <c r="AA54" s="8"/>
      <c r="AB54" s="8"/>
    </row>
    <row r="55" spans="1:28" x14ac:dyDescent="0.25">
      <c r="A55" s="118"/>
      <c r="B55" s="149"/>
      <c r="C55" s="18"/>
      <c r="D55" s="18"/>
      <c r="E55" s="18"/>
      <c r="F55" s="6"/>
      <c r="G55" s="238"/>
      <c r="H55" s="238"/>
      <c r="I55" s="239"/>
      <c r="J55" s="240"/>
      <c r="K55" s="241"/>
      <c r="L55" s="100"/>
      <c r="M55" s="18"/>
      <c r="N55" s="20"/>
      <c r="O55" s="102"/>
      <c r="Q55" s="18"/>
      <c r="R55" s="18"/>
      <c r="S55" s="101"/>
      <c r="T55" s="104"/>
      <c r="V55" s="6"/>
      <c r="W55" s="6"/>
      <c r="X55" s="6"/>
      <c r="Y55" s="51"/>
      <c r="Z55" s="6"/>
      <c r="AA55" s="6"/>
      <c r="AB55" s="6"/>
    </row>
    <row r="56" spans="1:28" s="89" customFormat="1" x14ac:dyDescent="0.25">
      <c r="A56" s="124" t="s">
        <v>49</v>
      </c>
      <c r="B56" s="148"/>
      <c r="C56" s="19">
        <f>SUM(C57:C59)</f>
        <v>94570.6</v>
      </c>
      <c r="D56" s="19">
        <f>SUM(D57:D59)</f>
        <v>0</v>
      </c>
      <c r="E56" s="19">
        <f>SUM(E57:E59)</f>
        <v>0</v>
      </c>
      <c r="F56" s="7">
        <f>D56+E56</f>
        <v>0</v>
      </c>
      <c r="G56" s="255">
        <f>SUM(G57:G59)</f>
        <v>0</v>
      </c>
      <c r="H56" s="255">
        <f>F56-G56</f>
        <v>0</v>
      </c>
      <c r="I56" s="250" t="e">
        <f>G56/F56</f>
        <v>#DIV/0!</v>
      </c>
      <c r="J56" s="255">
        <f>SUM(J57:J59)</f>
        <v>0</v>
      </c>
      <c r="K56" s="255">
        <f>SUM(K57:K59)</f>
        <v>0</v>
      </c>
      <c r="L56" s="125" t="e">
        <f t="shared" si="52"/>
        <v>#DIV/0!</v>
      </c>
      <c r="M56" s="19">
        <f>K56+G56+J56</f>
        <v>0</v>
      </c>
      <c r="N56" s="126">
        <f>H56-K56-J56</f>
        <v>0</v>
      </c>
      <c r="O56" s="127" t="e">
        <f>M56/F56</f>
        <v>#DIV/0!</v>
      </c>
      <c r="Q56" s="19">
        <f>SUM(Q57:Q59)</f>
        <v>0</v>
      </c>
      <c r="R56" s="19">
        <f>SUM(R57:R59)</f>
        <v>0</v>
      </c>
      <c r="S56" s="110">
        <f>+N56+C56+Q56+R56</f>
        <v>94570.6</v>
      </c>
      <c r="T56" s="107">
        <f t="shared" ref="T56:T59" si="57">+M56/(Q56+F56+R56+C56)</f>
        <v>0</v>
      </c>
      <c r="V56" s="7">
        <f>SUM(V57:V59)</f>
        <v>0</v>
      </c>
      <c r="W56" s="7">
        <f>SUM(W57:W59)</f>
        <v>0</v>
      </c>
      <c r="X56" s="7">
        <f>SUM(X57:X59)</f>
        <v>0</v>
      </c>
      <c r="Y56" s="45"/>
      <c r="Z56" s="7">
        <f>SUM(Z57:Z59)</f>
        <v>0</v>
      </c>
      <c r="AA56" s="7">
        <f>SUM(AA57:AA59)</f>
        <v>0</v>
      </c>
      <c r="AB56" s="7">
        <f>SUM(AB57:AB59)</f>
        <v>0</v>
      </c>
    </row>
    <row r="57" spans="1:28" s="89" customFormat="1" x14ac:dyDescent="0.25">
      <c r="A57" s="99" t="s">
        <v>31</v>
      </c>
      <c r="B57" s="148"/>
      <c r="C57" s="19">
        <f>+C30+C35+C40+C45+C52</f>
        <v>258896.94</v>
      </c>
      <c r="D57" s="19">
        <f>+D30+D35+D40+D45+D52</f>
        <v>0</v>
      </c>
      <c r="E57" s="19">
        <f>+E30+E35+E40+E45+E52</f>
        <v>0</v>
      </c>
      <c r="F57" s="7">
        <f>D57+E57</f>
        <v>0</v>
      </c>
      <c r="G57" s="255">
        <f>+G30+G35+G40+G45+G52</f>
        <v>0</v>
      </c>
      <c r="H57" s="255">
        <f>F57-G57</f>
        <v>0</v>
      </c>
      <c r="I57" s="250" t="e">
        <f>G57/F57</f>
        <v>#DIV/0!</v>
      </c>
      <c r="J57" s="255">
        <f t="shared" ref="J57:K59" si="58">+J30+J35+J40+J45+J52</f>
        <v>0</v>
      </c>
      <c r="K57" s="255">
        <f t="shared" si="58"/>
        <v>0</v>
      </c>
      <c r="L57" s="125" t="e">
        <f t="shared" si="52"/>
        <v>#DIV/0!</v>
      </c>
      <c r="M57" s="19">
        <f>K57+G57+J57</f>
        <v>0</v>
      </c>
      <c r="N57" s="126">
        <f t="shared" ref="N57:N59" si="59">H57-K57-J57</f>
        <v>0</v>
      </c>
      <c r="O57" s="127" t="e">
        <f>M57/F57</f>
        <v>#DIV/0!</v>
      </c>
      <c r="Q57" s="19">
        <f t="shared" ref="Q57:R59" si="60">+Q30+Q35+Q40+Q45+Q52</f>
        <v>0</v>
      </c>
      <c r="R57" s="19">
        <f t="shared" si="60"/>
        <v>0</v>
      </c>
      <c r="S57" s="110">
        <f>+N57+C57+Q57+R57</f>
        <v>258896.94</v>
      </c>
      <c r="T57" s="107">
        <f t="shared" si="57"/>
        <v>0</v>
      </c>
      <c r="V57" s="7">
        <f t="shared" ref="V57:X59" si="61">+V30+V35+V40+V45+V52</f>
        <v>0</v>
      </c>
      <c r="W57" s="7">
        <f t="shared" si="61"/>
        <v>0</v>
      </c>
      <c r="X57" s="7">
        <f t="shared" si="61"/>
        <v>0</v>
      </c>
      <c r="Y57" s="45"/>
      <c r="Z57" s="7">
        <f t="shared" ref="Z57:AB59" si="62">+Z30+Z35+Z40+Z45+Z52</f>
        <v>0</v>
      </c>
      <c r="AA57" s="7">
        <f t="shared" si="62"/>
        <v>0</v>
      </c>
      <c r="AB57" s="7">
        <f t="shared" si="62"/>
        <v>0</v>
      </c>
    </row>
    <row r="58" spans="1:28" s="89" customFormat="1" x14ac:dyDescent="0.25">
      <c r="A58" s="99" t="s">
        <v>32</v>
      </c>
      <c r="B58" s="148"/>
      <c r="C58" s="19">
        <f t="shared" ref="C58:E59" si="63">+C31+C36+C41+C46+C53</f>
        <v>-164326.34</v>
      </c>
      <c r="D58" s="19">
        <f t="shared" si="63"/>
        <v>0</v>
      </c>
      <c r="E58" s="19">
        <f t="shared" si="63"/>
        <v>0</v>
      </c>
      <c r="F58" s="7">
        <f>D58+E58</f>
        <v>0</v>
      </c>
      <c r="G58" s="255">
        <f>+G31+G36+G41+G46+G53</f>
        <v>0</v>
      </c>
      <c r="H58" s="255">
        <f>F58-G58</f>
        <v>0</v>
      </c>
      <c r="I58" s="250" t="e">
        <f>G58/F58</f>
        <v>#DIV/0!</v>
      </c>
      <c r="J58" s="255">
        <f t="shared" si="58"/>
        <v>0</v>
      </c>
      <c r="K58" s="255">
        <f t="shared" si="58"/>
        <v>0</v>
      </c>
      <c r="L58" s="125" t="e">
        <f t="shared" si="52"/>
        <v>#DIV/0!</v>
      </c>
      <c r="M58" s="19">
        <f t="shared" ref="M58:M59" si="64">K58+G58+J58</f>
        <v>0</v>
      </c>
      <c r="N58" s="126">
        <f t="shared" si="59"/>
        <v>0</v>
      </c>
      <c r="O58" s="127" t="e">
        <f>M58/F58</f>
        <v>#DIV/0!</v>
      </c>
      <c r="Q58" s="19">
        <f t="shared" si="60"/>
        <v>0</v>
      </c>
      <c r="R58" s="19">
        <f t="shared" si="60"/>
        <v>0</v>
      </c>
      <c r="S58" s="110">
        <f t="shared" ref="S58:S59" si="65">+N58+C58+Q58+R58</f>
        <v>-164326.34</v>
      </c>
      <c r="T58" s="107">
        <f t="shared" si="57"/>
        <v>0</v>
      </c>
      <c r="V58" s="7">
        <f t="shared" si="61"/>
        <v>0</v>
      </c>
      <c r="W58" s="7">
        <f t="shared" si="61"/>
        <v>0</v>
      </c>
      <c r="X58" s="7">
        <f t="shared" si="61"/>
        <v>0</v>
      </c>
      <c r="Y58" s="45"/>
      <c r="Z58" s="7">
        <f t="shared" si="62"/>
        <v>0</v>
      </c>
      <c r="AA58" s="7">
        <f t="shared" si="62"/>
        <v>0</v>
      </c>
      <c r="AB58" s="7">
        <f t="shared" si="62"/>
        <v>0</v>
      </c>
    </row>
    <row r="59" spans="1:28" s="89" customFormat="1" hidden="1" x14ac:dyDescent="0.25">
      <c r="A59" s="99" t="s">
        <v>33</v>
      </c>
      <c r="B59" s="148"/>
      <c r="C59" s="19">
        <f t="shared" si="63"/>
        <v>0</v>
      </c>
      <c r="D59" s="19">
        <f t="shared" si="63"/>
        <v>0</v>
      </c>
      <c r="E59" s="19">
        <f t="shared" si="63"/>
        <v>0</v>
      </c>
      <c r="F59" s="7">
        <f>D59+E59</f>
        <v>0</v>
      </c>
      <c r="G59" s="255">
        <f>+G32+G37+G42+G47+G54</f>
        <v>0</v>
      </c>
      <c r="H59" s="255">
        <f>F59-G59</f>
        <v>0</v>
      </c>
      <c r="I59" s="250" t="e">
        <f>G59/F59</f>
        <v>#DIV/0!</v>
      </c>
      <c r="J59" s="255">
        <f t="shared" si="58"/>
        <v>0</v>
      </c>
      <c r="K59" s="255">
        <f t="shared" si="58"/>
        <v>0</v>
      </c>
      <c r="L59" s="125" t="e">
        <f t="shared" si="52"/>
        <v>#DIV/0!</v>
      </c>
      <c r="M59" s="19">
        <f t="shared" si="64"/>
        <v>0</v>
      </c>
      <c r="N59" s="126">
        <f t="shared" si="59"/>
        <v>0</v>
      </c>
      <c r="O59" s="127" t="e">
        <f>M59/F59</f>
        <v>#DIV/0!</v>
      </c>
      <c r="Q59" s="19">
        <f t="shared" si="60"/>
        <v>0</v>
      </c>
      <c r="R59" s="19">
        <f t="shared" si="60"/>
        <v>0</v>
      </c>
      <c r="S59" s="110">
        <f t="shared" si="65"/>
        <v>0</v>
      </c>
      <c r="T59" s="107" t="e">
        <f t="shared" si="57"/>
        <v>#DIV/0!</v>
      </c>
      <c r="V59" s="7">
        <f t="shared" si="61"/>
        <v>0</v>
      </c>
      <c r="W59" s="7">
        <f t="shared" si="61"/>
        <v>0</v>
      </c>
      <c r="X59" s="7">
        <f t="shared" si="61"/>
        <v>0</v>
      </c>
      <c r="Y59" s="45"/>
      <c r="Z59" s="7">
        <f t="shared" si="62"/>
        <v>0</v>
      </c>
      <c r="AA59" s="7">
        <f t="shared" si="62"/>
        <v>0</v>
      </c>
      <c r="AB59" s="7">
        <f t="shared" si="62"/>
        <v>0</v>
      </c>
    </row>
    <row r="60" spans="1:28" x14ac:dyDescent="0.25">
      <c r="A60" s="118"/>
      <c r="B60" s="149"/>
      <c r="C60" s="18"/>
      <c r="D60" s="18"/>
      <c r="E60" s="18"/>
      <c r="F60" s="6"/>
      <c r="G60" s="238"/>
      <c r="H60" s="238"/>
      <c r="I60" s="239"/>
      <c r="J60" s="240"/>
      <c r="K60" s="241"/>
      <c r="L60" s="100"/>
      <c r="M60" s="18"/>
      <c r="N60" s="20"/>
      <c r="O60" s="102"/>
      <c r="Q60" s="18"/>
      <c r="R60" s="18"/>
      <c r="S60" s="101"/>
      <c r="T60" s="104"/>
      <c r="V60" s="6"/>
      <c r="W60" s="6"/>
      <c r="X60" s="6"/>
      <c r="Y60" s="51"/>
      <c r="Z60" s="6"/>
      <c r="AA60" s="6"/>
      <c r="AB60" s="6"/>
    </row>
    <row r="61" spans="1:28" x14ac:dyDescent="0.25">
      <c r="A61" s="99" t="s">
        <v>50</v>
      </c>
      <c r="B61" s="149"/>
      <c r="C61" s="18"/>
      <c r="D61" s="18"/>
      <c r="E61" s="18"/>
      <c r="F61" s="6"/>
      <c r="G61" s="238"/>
      <c r="H61" s="238"/>
      <c r="I61" s="239"/>
      <c r="J61" s="240"/>
      <c r="K61" s="241"/>
      <c r="L61" s="100"/>
      <c r="M61" s="18"/>
      <c r="N61" s="20"/>
      <c r="O61" s="102"/>
      <c r="Q61" s="18"/>
      <c r="R61" s="18"/>
      <c r="S61" s="101"/>
      <c r="T61" s="104"/>
      <c r="V61" s="6"/>
      <c r="W61" s="6"/>
      <c r="X61" s="6"/>
      <c r="Y61" s="51"/>
      <c r="Z61" s="6"/>
      <c r="AA61" s="6"/>
      <c r="AB61" s="6"/>
    </row>
    <row r="62" spans="1:28" x14ac:dyDescent="0.25">
      <c r="A62" s="118"/>
      <c r="B62" s="149"/>
      <c r="C62" s="18"/>
      <c r="D62" s="18"/>
      <c r="E62" s="18"/>
      <c r="F62" s="6"/>
      <c r="G62" s="238"/>
      <c r="H62" s="238"/>
      <c r="I62" s="239"/>
      <c r="J62" s="240"/>
      <c r="K62" s="241"/>
      <c r="L62" s="100"/>
      <c r="M62" s="18"/>
      <c r="N62" s="20"/>
      <c r="O62" s="102"/>
      <c r="Q62" s="18"/>
      <c r="R62" s="18"/>
      <c r="S62" s="101"/>
      <c r="T62" s="104"/>
      <c r="V62" s="6"/>
      <c r="W62" s="6"/>
      <c r="X62" s="6"/>
      <c r="Y62" s="51"/>
      <c r="Z62" s="6"/>
      <c r="AA62" s="6"/>
      <c r="AB62" s="6"/>
    </row>
    <row r="63" spans="1:28" x14ac:dyDescent="0.25">
      <c r="A63" s="99" t="s">
        <v>51</v>
      </c>
      <c r="B63" s="149"/>
      <c r="C63" s="18"/>
      <c r="D63" s="18"/>
      <c r="E63" s="18"/>
      <c r="F63" s="6"/>
      <c r="G63" s="238"/>
      <c r="H63" s="238"/>
      <c r="I63" s="239"/>
      <c r="J63" s="240"/>
      <c r="K63" s="241"/>
      <c r="L63" s="100"/>
      <c r="M63" s="18"/>
      <c r="N63" s="20"/>
      <c r="O63" s="102"/>
      <c r="Q63" s="18"/>
      <c r="R63" s="18"/>
      <c r="S63" s="101"/>
      <c r="T63" s="104"/>
      <c r="V63" s="6"/>
      <c r="W63" s="6"/>
      <c r="X63" s="6"/>
      <c r="Y63" s="51"/>
      <c r="Z63" s="6"/>
      <c r="AA63" s="6"/>
      <c r="AB63" s="6"/>
    </row>
    <row r="64" spans="1:28" x14ac:dyDescent="0.25">
      <c r="A64" s="118"/>
      <c r="B64" s="149"/>
      <c r="C64" s="18"/>
      <c r="D64" s="18"/>
      <c r="E64" s="18"/>
      <c r="F64" s="6"/>
      <c r="G64" s="238"/>
      <c r="H64" s="238"/>
      <c r="I64" s="239"/>
      <c r="J64" s="240"/>
      <c r="K64" s="241"/>
      <c r="L64" s="100"/>
      <c r="M64" s="18"/>
      <c r="N64" s="20"/>
      <c r="O64" s="102"/>
      <c r="Q64" s="18"/>
      <c r="R64" s="18"/>
      <c r="S64" s="101"/>
      <c r="T64" s="104"/>
      <c r="V64" s="6"/>
      <c r="W64" s="6"/>
      <c r="X64" s="6"/>
      <c r="Y64" s="51"/>
      <c r="Z64" s="6"/>
      <c r="AA64" s="6"/>
      <c r="AB64" s="6"/>
    </row>
    <row r="65" spans="1:28" hidden="1" x14ac:dyDescent="0.25">
      <c r="A65" s="128"/>
      <c r="B65" s="148"/>
      <c r="C65" s="18"/>
      <c r="D65" s="18"/>
      <c r="E65" s="18"/>
      <c r="F65" s="6"/>
      <c r="G65" s="238"/>
      <c r="H65" s="238"/>
      <c r="I65" s="239"/>
      <c r="J65" s="240"/>
      <c r="K65" s="241"/>
      <c r="L65" s="100"/>
      <c r="M65" s="18"/>
      <c r="N65" s="20"/>
      <c r="O65" s="102"/>
      <c r="Q65" s="18"/>
      <c r="R65" s="18"/>
      <c r="S65" s="101"/>
      <c r="T65" s="104"/>
      <c r="V65" s="6"/>
      <c r="W65" s="6"/>
      <c r="X65" s="6"/>
      <c r="Y65" s="51"/>
      <c r="Z65" s="6"/>
      <c r="AA65" s="6"/>
      <c r="AB65" s="6"/>
    </row>
    <row r="66" spans="1:28" ht="45" x14ac:dyDescent="0.25">
      <c r="A66" s="105" t="s">
        <v>52</v>
      </c>
      <c r="B66" s="148" t="s">
        <v>53</v>
      </c>
      <c r="C66" s="19">
        <f>SUM(C67:C70)</f>
        <v>7906528.9000000004</v>
      </c>
      <c r="D66" s="106">
        <f>SUM(D67:D70)</f>
        <v>0</v>
      </c>
      <c r="E66" s="106">
        <f>SUM(E67:E70)</f>
        <v>0</v>
      </c>
      <c r="F66" s="56">
        <f>D66+E66</f>
        <v>0</v>
      </c>
      <c r="G66" s="249">
        <f>SUM(G67:G70)</f>
        <v>0</v>
      </c>
      <c r="H66" s="249">
        <f>F66-G66</f>
        <v>0</v>
      </c>
      <c r="I66" s="250" t="e">
        <f>G66/F66</f>
        <v>#DIV/0!</v>
      </c>
      <c r="J66" s="249">
        <f>SUM(J67:J70)</f>
        <v>0</v>
      </c>
      <c r="K66" s="249">
        <f>SUM(K67:K70)</f>
        <v>0</v>
      </c>
      <c r="L66" s="107" t="e">
        <f>(K66+J66)/F66</f>
        <v>#DIV/0!</v>
      </c>
      <c r="M66" s="106">
        <f>K66+G66+J66</f>
        <v>0</v>
      </c>
      <c r="N66" s="108">
        <f>H66-K66-J66</f>
        <v>0</v>
      </c>
      <c r="O66" s="107" t="e">
        <f>M66/F66</f>
        <v>#DIV/0!</v>
      </c>
      <c r="P66" s="109"/>
      <c r="Q66" s="106">
        <f>SUM(Q67:Q69)</f>
        <v>0</v>
      </c>
      <c r="R66" s="106">
        <f>SUM(R67:R69)</f>
        <v>0</v>
      </c>
      <c r="S66" s="110">
        <f>+N66+C66+Q66+R66</f>
        <v>7906528.9000000004</v>
      </c>
      <c r="T66" s="107">
        <f>+M66/(Q66+F66+R66+C66)</f>
        <v>0</v>
      </c>
      <c r="V66" s="7">
        <f>SUM(V67:V69)</f>
        <v>0</v>
      </c>
      <c r="W66" s="7">
        <f>SUM(W67:W69)</f>
        <v>0</v>
      </c>
      <c r="X66" s="7">
        <f>SUM(X67:X69)</f>
        <v>0</v>
      </c>
      <c r="Y66" s="51"/>
      <c r="Z66" s="7">
        <f>SUM(Z67:Z69)</f>
        <v>0</v>
      </c>
      <c r="AA66" s="7">
        <f>SUM(AA67:AA69)</f>
        <v>0</v>
      </c>
      <c r="AB66" s="7">
        <f>SUM(AB67:AB69)</f>
        <v>0</v>
      </c>
    </row>
    <row r="67" spans="1:28" s="117" customFormat="1" ht="12.75" x14ac:dyDescent="0.2">
      <c r="A67" s="111" t="s">
        <v>31</v>
      </c>
      <c r="B67" s="149"/>
      <c r="C67" s="88">
        <f>Jan!N67+Feb!N67</f>
        <v>8348954.6900000004</v>
      </c>
      <c r="D67" s="88">
        <f>+X67+AB67</f>
        <v>0</v>
      </c>
      <c r="E67" s="88"/>
      <c r="F67" s="8">
        <f>D67+E67</f>
        <v>0</v>
      </c>
      <c r="G67" s="234"/>
      <c r="H67" s="234">
        <f>F67-G67</f>
        <v>0</v>
      </c>
      <c r="I67" s="235" t="e">
        <f>G67/F67</f>
        <v>#DIV/0!</v>
      </c>
      <c r="J67" s="236"/>
      <c r="K67" s="237"/>
      <c r="L67" s="112" t="e">
        <f>(K67+J67)/F67</f>
        <v>#DIV/0!</v>
      </c>
      <c r="M67" s="88">
        <f>K67+G67+J67</f>
        <v>0</v>
      </c>
      <c r="N67" s="88">
        <f>H67-K67-J67</f>
        <v>0</v>
      </c>
      <c r="O67" s="113" t="e">
        <f>M67/F67</f>
        <v>#DIV/0!</v>
      </c>
      <c r="P67" s="114"/>
      <c r="Q67" s="88"/>
      <c r="R67" s="88"/>
      <c r="S67" s="115">
        <f>+N67+C67+Q67+R67</f>
        <v>8348954.6900000004</v>
      </c>
      <c r="T67" s="116">
        <f t="shared" ref="T67:T69" si="66">+M67/(Q67+F67+R67+C67)</f>
        <v>0</v>
      </c>
      <c r="V67" s="8"/>
      <c r="W67" s="8"/>
      <c r="X67" s="8"/>
      <c r="Y67" s="67"/>
      <c r="Z67" s="8"/>
      <c r="AA67" s="8"/>
      <c r="AB67" s="8"/>
    </row>
    <row r="68" spans="1:28" s="117" customFormat="1" ht="12.75" x14ac:dyDescent="0.2">
      <c r="A68" s="111" t="s">
        <v>32</v>
      </c>
      <c r="B68" s="149"/>
      <c r="C68" s="88">
        <f>Jan!N68+Feb!N68</f>
        <v>-442425.79</v>
      </c>
      <c r="D68" s="88">
        <f t="shared" ref="D68:D70" si="67">+X68+AB68</f>
        <v>0</v>
      </c>
      <c r="E68" s="88"/>
      <c r="F68" s="8">
        <f t="shared" ref="F68:F69" si="68">D68+E68</f>
        <v>0</v>
      </c>
      <c r="G68" s="234"/>
      <c r="H68" s="234">
        <f>F68-G68</f>
        <v>0</v>
      </c>
      <c r="I68" s="235" t="e">
        <f>G68/F68</f>
        <v>#DIV/0!</v>
      </c>
      <c r="J68" s="236"/>
      <c r="K68" s="237"/>
      <c r="L68" s="112" t="e">
        <f t="shared" ref="L68:L69" si="69">(K68+J68)/F68</f>
        <v>#DIV/0!</v>
      </c>
      <c r="M68" s="88">
        <f t="shared" ref="M68:M69" si="70">K68+G68+J68</f>
        <v>0</v>
      </c>
      <c r="N68" s="88">
        <f t="shared" ref="N68:N69" si="71">H68-K68-J68</f>
        <v>0</v>
      </c>
      <c r="O68" s="113" t="e">
        <f>M68/F68</f>
        <v>#DIV/0!</v>
      </c>
      <c r="P68" s="114"/>
      <c r="Q68" s="88"/>
      <c r="R68" s="88"/>
      <c r="S68" s="115">
        <f t="shared" ref="S68:S69" si="72">+N68+C68+Q68+R68</f>
        <v>-442425.79</v>
      </c>
      <c r="T68" s="116">
        <f t="shared" si="66"/>
        <v>0</v>
      </c>
      <c r="V68" s="8"/>
      <c r="W68" s="8"/>
      <c r="X68" s="8"/>
      <c r="Y68" s="67"/>
      <c r="Z68" s="8"/>
      <c r="AA68" s="8"/>
      <c r="AB68" s="8"/>
    </row>
    <row r="69" spans="1:28" s="117" customFormat="1" ht="12.75" hidden="1" x14ac:dyDescent="0.2">
      <c r="A69" s="111" t="s">
        <v>54</v>
      </c>
      <c r="B69" s="149"/>
      <c r="C69" s="88">
        <f>Jan!N69+Feb!N69</f>
        <v>0</v>
      </c>
      <c r="D69" s="88">
        <f t="shared" si="67"/>
        <v>0</v>
      </c>
      <c r="E69" s="88"/>
      <c r="F69" s="8">
        <f t="shared" si="68"/>
        <v>0</v>
      </c>
      <c r="G69" s="234"/>
      <c r="H69" s="234">
        <f>F69-G69</f>
        <v>0</v>
      </c>
      <c r="I69" s="235" t="e">
        <f>G69/F69</f>
        <v>#DIV/0!</v>
      </c>
      <c r="J69" s="236"/>
      <c r="K69" s="237"/>
      <c r="L69" s="112" t="e">
        <f t="shared" si="69"/>
        <v>#DIV/0!</v>
      </c>
      <c r="M69" s="88">
        <f t="shared" si="70"/>
        <v>0</v>
      </c>
      <c r="N69" s="88">
        <f t="shared" si="71"/>
        <v>0</v>
      </c>
      <c r="O69" s="113" t="e">
        <f>M69/F69</f>
        <v>#DIV/0!</v>
      </c>
      <c r="P69" s="114"/>
      <c r="Q69" s="88"/>
      <c r="R69" s="88"/>
      <c r="S69" s="115">
        <f t="shared" si="72"/>
        <v>0</v>
      </c>
      <c r="T69" s="116" t="e">
        <f t="shared" si="66"/>
        <v>#DIV/0!</v>
      </c>
      <c r="V69" s="8"/>
      <c r="W69" s="8"/>
      <c r="X69" s="8"/>
      <c r="Y69" s="67"/>
      <c r="Z69" s="8"/>
      <c r="AA69" s="8"/>
      <c r="AB69" s="8"/>
    </row>
    <row r="70" spans="1:28" s="117" customFormat="1" ht="12.75" hidden="1" x14ac:dyDescent="0.2">
      <c r="A70" s="111" t="s">
        <v>33</v>
      </c>
      <c r="B70" s="149"/>
      <c r="C70" s="88">
        <f>Jan!N70+Feb!N70</f>
        <v>0</v>
      </c>
      <c r="D70" s="88">
        <f t="shared" si="67"/>
        <v>0</v>
      </c>
      <c r="E70" s="88"/>
      <c r="F70" s="8">
        <f>D70+E70</f>
        <v>0</v>
      </c>
      <c r="G70" s="234"/>
      <c r="H70" s="234">
        <f>F70-G70</f>
        <v>0</v>
      </c>
      <c r="I70" s="235" t="e">
        <f>G70/F70</f>
        <v>#DIV/0!</v>
      </c>
      <c r="J70" s="236"/>
      <c r="K70" s="237"/>
      <c r="L70" s="112" t="e">
        <f t="shared" ref="L70" si="73">(K70+J70)/F70</f>
        <v>#DIV/0!</v>
      </c>
      <c r="M70" s="88">
        <f t="shared" ref="M70" si="74">K70+G70+J70</f>
        <v>0</v>
      </c>
      <c r="N70" s="88">
        <f t="shared" ref="N70" si="75">H70-K70-J70</f>
        <v>0</v>
      </c>
      <c r="O70" s="113" t="e">
        <f>M70/F70</f>
        <v>#DIV/0!</v>
      </c>
      <c r="P70" s="114"/>
      <c r="Q70" s="88"/>
      <c r="R70" s="88"/>
      <c r="S70" s="115">
        <f t="shared" ref="S70" si="76">+N70+C70+Q70+R70</f>
        <v>0</v>
      </c>
      <c r="T70" s="116" t="e">
        <f t="shared" ref="T70" si="77">+M70/(Q70+F70+R70+C70)</f>
        <v>#DIV/0!</v>
      </c>
      <c r="V70" s="8"/>
      <c r="W70" s="8"/>
      <c r="X70" s="8"/>
      <c r="Y70" s="67"/>
      <c r="Z70" s="8"/>
      <c r="AA70" s="8"/>
      <c r="AB70" s="8"/>
    </row>
    <row r="71" spans="1:28" x14ac:dyDescent="0.25">
      <c r="A71" s="118"/>
      <c r="B71" s="149"/>
      <c r="C71" s="18"/>
      <c r="D71" s="18"/>
      <c r="E71" s="18"/>
      <c r="F71" s="6"/>
      <c r="G71" s="238"/>
      <c r="H71" s="238"/>
      <c r="I71" s="239"/>
      <c r="J71" s="240"/>
      <c r="K71" s="241"/>
      <c r="L71" s="100"/>
      <c r="M71" s="18"/>
      <c r="N71" s="20"/>
      <c r="O71" s="102"/>
      <c r="Q71" s="18"/>
      <c r="R71" s="18"/>
      <c r="S71" s="101"/>
      <c r="T71" s="104"/>
      <c r="V71" s="6"/>
      <c r="W71" s="6"/>
      <c r="X71" s="6"/>
      <c r="Y71" s="51"/>
      <c r="Z71" s="6"/>
      <c r="AA71" s="6"/>
      <c r="AB71" s="6"/>
    </row>
    <row r="72" spans="1:28" x14ac:dyDescent="0.25">
      <c r="A72" s="105" t="s">
        <v>55</v>
      </c>
      <c r="B72" s="148" t="s">
        <v>56</v>
      </c>
      <c r="C72" s="19">
        <f>SUM(C73:C75)</f>
        <v>628028.8899999999</v>
      </c>
      <c r="D72" s="106">
        <f>SUM(D73:D75)</f>
        <v>0</v>
      </c>
      <c r="E72" s="106">
        <f>SUM(E73:E75)</f>
        <v>0</v>
      </c>
      <c r="F72" s="56">
        <f>D72+E72</f>
        <v>0</v>
      </c>
      <c r="G72" s="249">
        <f>SUM(G73:G75)</f>
        <v>0</v>
      </c>
      <c r="H72" s="249">
        <f>F72-G72</f>
        <v>0</v>
      </c>
      <c r="I72" s="250" t="e">
        <f>G72/F72</f>
        <v>#DIV/0!</v>
      </c>
      <c r="J72" s="249">
        <f>SUM(J73:J75)</f>
        <v>0</v>
      </c>
      <c r="K72" s="249">
        <f>SUM(K73:K75)</f>
        <v>0</v>
      </c>
      <c r="L72" s="107" t="e">
        <f>(K72+J72)/F72</f>
        <v>#DIV/0!</v>
      </c>
      <c r="M72" s="106">
        <f>K72+G72+J72</f>
        <v>0</v>
      </c>
      <c r="N72" s="108">
        <f>H72-K72-J72</f>
        <v>0</v>
      </c>
      <c r="O72" s="107" t="e">
        <f>M72/F72</f>
        <v>#DIV/0!</v>
      </c>
      <c r="P72" s="109"/>
      <c r="Q72" s="106">
        <f>SUM(Q73:Q75)</f>
        <v>0</v>
      </c>
      <c r="R72" s="106">
        <f>SUM(R73:R75)</f>
        <v>0</v>
      </c>
      <c r="S72" s="110">
        <f>+N72+C72+Q72+R72</f>
        <v>628028.8899999999</v>
      </c>
      <c r="T72" s="107">
        <f>+M72/(Q72+F72+R72+C72)</f>
        <v>0</v>
      </c>
      <c r="V72" s="7">
        <f>SUM(V73:V75)</f>
        <v>0</v>
      </c>
      <c r="W72" s="7">
        <f>SUM(W73:W75)</f>
        <v>0</v>
      </c>
      <c r="X72" s="7">
        <f>SUM(X73:X75)</f>
        <v>0</v>
      </c>
      <c r="Y72" s="51"/>
      <c r="Z72" s="7">
        <f>SUM(Z73:Z75)</f>
        <v>0</v>
      </c>
      <c r="AA72" s="7">
        <f>SUM(AA73:AA75)</f>
        <v>0</v>
      </c>
      <c r="AB72" s="7">
        <f>SUM(AB73:AB75)</f>
        <v>0</v>
      </c>
    </row>
    <row r="73" spans="1:28" s="117" customFormat="1" ht="12.75" x14ac:dyDescent="0.2">
      <c r="A73" s="111" t="s">
        <v>31</v>
      </c>
      <c r="B73" s="149"/>
      <c r="C73" s="88">
        <f>Jan!N73+Feb!N73</f>
        <v>677000</v>
      </c>
      <c r="D73" s="88"/>
      <c r="E73" s="88"/>
      <c r="F73" s="8">
        <f>D73+E73</f>
        <v>0</v>
      </c>
      <c r="G73" s="234"/>
      <c r="H73" s="234">
        <f>F73-G73</f>
        <v>0</v>
      </c>
      <c r="I73" s="235" t="e">
        <f>G73/F73</f>
        <v>#DIV/0!</v>
      </c>
      <c r="J73" s="236"/>
      <c r="K73" s="237"/>
      <c r="L73" s="112" t="e">
        <f>(K73+J73)/F73</f>
        <v>#DIV/0!</v>
      </c>
      <c r="M73" s="88">
        <f>K73+G73+J73</f>
        <v>0</v>
      </c>
      <c r="N73" s="88">
        <f>H73-K73-J73</f>
        <v>0</v>
      </c>
      <c r="O73" s="113" t="e">
        <f>M73/F73</f>
        <v>#DIV/0!</v>
      </c>
      <c r="P73" s="114"/>
      <c r="Q73" s="88"/>
      <c r="R73" s="88"/>
      <c r="S73" s="115">
        <f>+N73+C73+Q73+R73</f>
        <v>677000</v>
      </c>
      <c r="T73" s="116">
        <f t="shared" ref="T73:T75" si="78">+M73/(Q73+F73+R73+C73)</f>
        <v>0</v>
      </c>
      <c r="V73" s="8"/>
      <c r="W73" s="8"/>
      <c r="X73" s="8"/>
      <c r="Y73" s="67"/>
      <c r="Z73" s="8"/>
      <c r="AA73" s="8"/>
      <c r="AB73" s="8"/>
    </row>
    <row r="74" spans="1:28" s="117" customFormat="1" ht="12.75" x14ac:dyDescent="0.2">
      <c r="A74" s="111" t="s">
        <v>32</v>
      </c>
      <c r="B74" s="149"/>
      <c r="C74" s="88">
        <f>Jan!N74+Feb!N74</f>
        <v>-48971.110000000102</v>
      </c>
      <c r="D74" s="88"/>
      <c r="E74" s="88"/>
      <c r="F74" s="8">
        <f t="shared" ref="F74:F75" si="79">D74+E74</f>
        <v>0</v>
      </c>
      <c r="G74" s="234"/>
      <c r="H74" s="234">
        <f>F74-G74</f>
        <v>0</v>
      </c>
      <c r="I74" s="235" t="e">
        <f>G74/F74</f>
        <v>#DIV/0!</v>
      </c>
      <c r="J74" s="236"/>
      <c r="K74" s="237"/>
      <c r="L74" s="112" t="e">
        <f t="shared" ref="L74:L86" si="80">(K74+J74)/F74</f>
        <v>#DIV/0!</v>
      </c>
      <c r="M74" s="88">
        <f t="shared" ref="M74:M75" si="81">K74+G74+J74</f>
        <v>0</v>
      </c>
      <c r="N74" s="88">
        <f t="shared" ref="N74:N75" si="82">H74-K74-J74</f>
        <v>0</v>
      </c>
      <c r="O74" s="113" t="e">
        <f>M74/F74</f>
        <v>#DIV/0!</v>
      </c>
      <c r="P74" s="114"/>
      <c r="Q74" s="88"/>
      <c r="R74" s="88"/>
      <c r="S74" s="115">
        <f t="shared" ref="S74:S75" si="83">+N74+C74+Q74+R74</f>
        <v>-48971.110000000102</v>
      </c>
      <c r="T74" s="116">
        <f t="shared" si="78"/>
        <v>0</v>
      </c>
      <c r="V74" s="8"/>
      <c r="W74" s="8"/>
      <c r="X74" s="8"/>
      <c r="Y74" s="67"/>
      <c r="Z74" s="8"/>
      <c r="AA74" s="8"/>
      <c r="AB74" s="8"/>
    </row>
    <row r="75" spans="1:28" s="117" customFormat="1" ht="12.75" hidden="1" x14ac:dyDescent="0.2">
      <c r="A75" s="111" t="s">
        <v>33</v>
      </c>
      <c r="B75" s="149"/>
      <c r="C75" s="88">
        <f>Jan!N75+Feb!N75</f>
        <v>0</v>
      </c>
      <c r="D75" s="88">
        <f t="shared" ref="D75" si="84">+X75+AB75</f>
        <v>0</v>
      </c>
      <c r="E75" s="88"/>
      <c r="F75" s="8">
        <f t="shared" si="79"/>
        <v>0</v>
      </c>
      <c r="G75" s="234"/>
      <c r="H75" s="234">
        <f>F75-G75</f>
        <v>0</v>
      </c>
      <c r="I75" s="235" t="e">
        <f>G75/F75</f>
        <v>#DIV/0!</v>
      </c>
      <c r="J75" s="236"/>
      <c r="K75" s="237"/>
      <c r="L75" s="112" t="e">
        <f t="shared" si="80"/>
        <v>#DIV/0!</v>
      </c>
      <c r="M75" s="88">
        <f t="shared" si="81"/>
        <v>0</v>
      </c>
      <c r="N75" s="88">
        <f t="shared" si="82"/>
        <v>0</v>
      </c>
      <c r="O75" s="113" t="e">
        <f>M75/F75</f>
        <v>#DIV/0!</v>
      </c>
      <c r="P75" s="114"/>
      <c r="Q75" s="88"/>
      <c r="R75" s="88"/>
      <c r="S75" s="115">
        <f t="shared" si="83"/>
        <v>0</v>
      </c>
      <c r="T75" s="116" t="e">
        <f t="shared" si="78"/>
        <v>#DIV/0!</v>
      </c>
      <c r="V75" s="8"/>
      <c r="W75" s="8"/>
      <c r="X75" s="8"/>
      <c r="Y75" s="67"/>
      <c r="Z75" s="8"/>
      <c r="AA75" s="8"/>
      <c r="AB75" s="8"/>
    </row>
    <row r="76" spans="1:28" s="117" customFormat="1" ht="12.75" x14ac:dyDescent="0.2">
      <c r="A76" s="111"/>
      <c r="B76" s="149"/>
      <c r="C76" s="88"/>
      <c r="D76" s="88"/>
      <c r="E76" s="88"/>
      <c r="F76" s="8"/>
      <c r="G76" s="234"/>
      <c r="H76" s="234"/>
      <c r="I76" s="235"/>
      <c r="J76" s="236"/>
      <c r="K76" s="237"/>
      <c r="L76" s="112"/>
      <c r="M76" s="88"/>
      <c r="N76" s="88"/>
      <c r="O76" s="113"/>
      <c r="P76" s="114"/>
      <c r="Q76" s="88"/>
      <c r="R76" s="88"/>
      <c r="S76" s="115"/>
      <c r="T76" s="116"/>
      <c r="V76" s="8"/>
      <c r="W76" s="8"/>
      <c r="X76" s="8"/>
      <c r="Y76" s="67"/>
      <c r="Z76" s="8"/>
      <c r="AA76" s="8"/>
      <c r="AB76" s="8"/>
    </row>
    <row r="77" spans="1:28" s="213" customFormat="1" ht="30" x14ac:dyDescent="0.25">
      <c r="A77" s="105" t="s">
        <v>160</v>
      </c>
      <c r="B77" s="150" t="s">
        <v>161</v>
      </c>
      <c r="C77" s="210">
        <f>SUM(C78:C80)</f>
        <v>0</v>
      </c>
      <c r="D77" s="210"/>
      <c r="E77" s="210">
        <f>SUM(E78:E80)</f>
        <v>0</v>
      </c>
      <c r="F77" s="9">
        <f>SUM(F78:F80)</f>
        <v>0</v>
      </c>
      <c r="G77" s="230">
        <f>SUM(G78:G80)</f>
        <v>0</v>
      </c>
      <c r="H77" s="230">
        <f>SUM(H78:H80)</f>
        <v>0</v>
      </c>
      <c r="I77" s="231" t="e">
        <f>G77/F77</f>
        <v>#DIV/0!</v>
      </c>
      <c r="J77" s="232">
        <f>SUM(J78:J80)</f>
        <v>0</v>
      </c>
      <c r="K77" s="233">
        <f>SUM(K78:K80)</f>
        <v>0</v>
      </c>
      <c r="L77" s="116"/>
      <c r="M77" s="210">
        <f>SUM(M78:M80)</f>
        <v>0</v>
      </c>
      <c r="N77" s="210">
        <f>SUM(N78:N80)</f>
        <v>0</v>
      </c>
      <c r="O77" s="211" t="e">
        <f>O79</f>
        <v>#DIV/0!</v>
      </c>
      <c r="P77" s="212"/>
      <c r="Q77" s="210"/>
      <c r="R77" s="210"/>
      <c r="S77" s="115"/>
      <c r="T77" s="116"/>
      <c r="V77" s="9"/>
      <c r="W77" s="9"/>
      <c r="X77" s="9"/>
      <c r="Y77" s="214"/>
      <c r="Z77" s="9"/>
      <c r="AA77" s="9"/>
      <c r="AB77" s="9"/>
    </row>
    <row r="78" spans="1:28" s="117" customFormat="1" ht="12.75" hidden="1" x14ac:dyDescent="0.2">
      <c r="A78" s="111" t="s">
        <v>31</v>
      </c>
      <c r="B78" s="149"/>
      <c r="C78" s="88"/>
      <c r="D78" s="88"/>
      <c r="E78" s="88"/>
      <c r="F78" s="8"/>
      <c r="G78" s="234"/>
      <c r="H78" s="234"/>
      <c r="I78" s="235"/>
      <c r="J78" s="236"/>
      <c r="K78" s="237"/>
      <c r="L78" s="112"/>
      <c r="M78" s="88"/>
      <c r="N78" s="88"/>
      <c r="O78" s="113"/>
      <c r="P78" s="114"/>
      <c r="Q78" s="88"/>
      <c r="R78" s="88"/>
      <c r="S78" s="115"/>
      <c r="T78" s="116"/>
      <c r="V78" s="8"/>
      <c r="W78" s="8"/>
      <c r="X78" s="8"/>
      <c r="Y78" s="67"/>
      <c r="Z78" s="8"/>
      <c r="AA78" s="8"/>
      <c r="AB78" s="8"/>
    </row>
    <row r="79" spans="1:28" s="117" customFormat="1" ht="12.75" x14ac:dyDescent="0.2">
      <c r="A79" s="111" t="s">
        <v>32</v>
      </c>
      <c r="B79" s="149"/>
      <c r="C79" s="88"/>
      <c r="D79" s="88"/>
      <c r="E79" s="88"/>
      <c r="F79" s="8">
        <f>SUM(E79)</f>
        <v>0</v>
      </c>
      <c r="G79" s="234"/>
      <c r="H79" s="234">
        <f>F79-G79</f>
        <v>0</v>
      </c>
      <c r="I79" s="235" t="e">
        <f>G79/F79</f>
        <v>#DIV/0!</v>
      </c>
      <c r="J79" s="236"/>
      <c r="K79" s="237"/>
      <c r="L79" s="112"/>
      <c r="M79" s="88">
        <f>K79+J79+G79</f>
        <v>0</v>
      </c>
      <c r="N79" s="88">
        <f>F79-G79-J79-K79</f>
        <v>0</v>
      </c>
      <c r="O79" s="113" t="e">
        <f>M79/F79</f>
        <v>#DIV/0!</v>
      </c>
      <c r="P79" s="114"/>
      <c r="Q79" s="88"/>
      <c r="R79" s="88"/>
      <c r="S79" s="115"/>
      <c r="T79" s="116"/>
      <c r="V79" s="8"/>
      <c r="W79" s="8"/>
      <c r="X79" s="8"/>
      <c r="Y79" s="67"/>
      <c r="Z79" s="8"/>
      <c r="AA79" s="8"/>
      <c r="AB79" s="8"/>
    </row>
    <row r="80" spans="1:28" hidden="1" x14ac:dyDescent="0.25">
      <c r="A80" s="111" t="s">
        <v>33</v>
      </c>
      <c r="B80" s="149"/>
      <c r="C80" s="18"/>
      <c r="D80" s="18"/>
      <c r="E80" s="18"/>
      <c r="F80" s="6"/>
      <c r="G80" s="238"/>
      <c r="H80" s="238"/>
      <c r="I80" s="239"/>
      <c r="J80" s="240"/>
      <c r="K80" s="241"/>
      <c r="L80" s="100"/>
      <c r="M80" s="18"/>
      <c r="N80" s="20"/>
      <c r="O80" s="102"/>
      <c r="Q80" s="18"/>
      <c r="R80" s="18"/>
      <c r="S80" s="101"/>
      <c r="T80" s="104"/>
      <c r="V80" s="6"/>
      <c r="W80" s="6"/>
      <c r="X80" s="6"/>
      <c r="Y80" s="51"/>
      <c r="Z80" s="6"/>
      <c r="AA80" s="6"/>
      <c r="AB80" s="6"/>
    </row>
    <row r="81" spans="1:28" x14ac:dyDescent="0.25">
      <c r="A81" s="111"/>
      <c r="B81" s="149"/>
      <c r="C81" s="18"/>
      <c r="D81" s="18"/>
      <c r="E81" s="18"/>
      <c r="F81" s="6"/>
      <c r="G81" s="238"/>
      <c r="H81" s="238"/>
      <c r="I81" s="239"/>
      <c r="J81" s="240"/>
      <c r="K81" s="241"/>
      <c r="L81" s="100"/>
      <c r="M81" s="18"/>
      <c r="N81" s="20"/>
      <c r="O81" s="102"/>
      <c r="Q81" s="18"/>
      <c r="R81" s="18"/>
      <c r="S81" s="101"/>
      <c r="T81" s="104"/>
      <c r="V81" s="6"/>
      <c r="W81" s="6"/>
      <c r="X81" s="6"/>
      <c r="Y81" s="51"/>
      <c r="Z81" s="6"/>
      <c r="AA81" s="6"/>
      <c r="AB81" s="6"/>
    </row>
    <row r="82" spans="1:28" s="89" customFormat="1" x14ac:dyDescent="0.25">
      <c r="A82" s="124" t="s">
        <v>57</v>
      </c>
      <c r="B82" s="148"/>
      <c r="C82" s="19">
        <f>SUM(C83:C86)</f>
        <v>8534557.790000001</v>
      </c>
      <c r="D82" s="19">
        <f>SUM(D83:D86)</f>
        <v>0</v>
      </c>
      <c r="E82" s="19">
        <f>SUM(E83:E86)</f>
        <v>0</v>
      </c>
      <c r="F82" s="7">
        <f>D82+E82</f>
        <v>0</v>
      </c>
      <c r="G82" s="255">
        <f>SUM(G83:G86)</f>
        <v>0</v>
      </c>
      <c r="H82" s="249">
        <f>F82-G82</f>
        <v>0</v>
      </c>
      <c r="I82" s="250" t="e">
        <f>G82/F82</f>
        <v>#DIV/0!</v>
      </c>
      <c r="J82" s="255">
        <f>SUM(J83:J86)</f>
        <v>0</v>
      </c>
      <c r="K82" s="255">
        <f>SUM(K83:K86)</f>
        <v>0</v>
      </c>
      <c r="L82" s="125" t="e">
        <f t="shared" si="80"/>
        <v>#DIV/0!</v>
      </c>
      <c r="M82" s="19">
        <f>K82+G82+J82</f>
        <v>0</v>
      </c>
      <c r="N82" s="126">
        <f>H82-K82</f>
        <v>0</v>
      </c>
      <c r="O82" s="127" t="e">
        <f>M82/F82</f>
        <v>#DIV/0!</v>
      </c>
      <c r="Q82" s="19">
        <f>SUM(Q83:Q86)</f>
        <v>0</v>
      </c>
      <c r="R82" s="19">
        <f>SUM(R83:R86)</f>
        <v>0</v>
      </c>
      <c r="S82" s="110">
        <f>+N82+C82+Q82+R82</f>
        <v>8534557.790000001</v>
      </c>
      <c r="T82" s="107">
        <f t="shared" ref="T82:T86" si="85">+M82/(Q82+F82+R82+C82)</f>
        <v>0</v>
      </c>
      <c r="V82" s="7">
        <f>SUM(V83:V86)</f>
        <v>0</v>
      </c>
      <c r="W82" s="7">
        <f>SUM(W83:W86)</f>
        <v>0</v>
      </c>
      <c r="X82" s="7">
        <f>SUM(X83:X86)</f>
        <v>0</v>
      </c>
      <c r="Y82" s="45"/>
      <c r="Z82" s="7">
        <f>SUM(Z83:Z86)</f>
        <v>0</v>
      </c>
      <c r="AA82" s="7">
        <f>SUM(AA83:AA86)</f>
        <v>0</v>
      </c>
      <c r="AB82" s="7">
        <f>SUM(AB83:AB86)</f>
        <v>0</v>
      </c>
    </row>
    <row r="83" spans="1:28" s="89" customFormat="1" x14ac:dyDescent="0.25">
      <c r="A83" s="99" t="s">
        <v>31</v>
      </c>
      <c r="B83" s="148"/>
      <c r="C83" s="19">
        <f>+C67+C73</f>
        <v>9025954.6900000013</v>
      </c>
      <c r="D83" s="19">
        <f>+D67+D73</f>
        <v>0</v>
      </c>
      <c r="E83" s="19">
        <f>+E67+E73</f>
        <v>0</v>
      </c>
      <c r="F83" s="7">
        <f>D83+E83</f>
        <v>0</v>
      </c>
      <c r="G83" s="255">
        <f>+G67+G73</f>
        <v>0</v>
      </c>
      <c r="H83" s="249">
        <f>F83-G83</f>
        <v>0</v>
      </c>
      <c r="I83" s="250" t="e">
        <f>G83/F83</f>
        <v>#DIV/0!</v>
      </c>
      <c r="J83" s="255">
        <f>+J67+J73</f>
        <v>0</v>
      </c>
      <c r="K83" s="255">
        <f>+K67+K73</f>
        <v>0</v>
      </c>
      <c r="L83" s="125" t="e">
        <f t="shared" si="80"/>
        <v>#DIV/0!</v>
      </c>
      <c r="M83" s="19">
        <f>K83+G83+J83</f>
        <v>0</v>
      </c>
      <c r="N83" s="126">
        <f>H83-K83-J83</f>
        <v>0</v>
      </c>
      <c r="O83" s="127" t="e">
        <f>M83/F83</f>
        <v>#DIV/0!</v>
      </c>
      <c r="Q83" s="19">
        <f>+Q67+Q73</f>
        <v>0</v>
      </c>
      <c r="R83" s="19">
        <f>+R67+R73</f>
        <v>0</v>
      </c>
      <c r="S83" s="110">
        <f>+N83+C83+Q83+R83</f>
        <v>9025954.6900000013</v>
      </c>
      <c r="T83" s="107">
        <f t="shared" si="85"/>
        <v>0</v>
      </c>
      <c r="V83" s="7">
        <f>+V67+V73</f>
        <v>0</v>
      </c>
      <c r="W83" s="7">
        <f>+W67+W73</f>
        <v>0</v>
      </c>
      <c r="X83" s="7">
        <f>+X67+X73</f>
        <v>0</v>
      </c>
      <c r="Y83" s="45"/>
      <c r="Z83" s="7">
        <f>+Z67+Z73</f>
        <v>0</v>
      </c>
      <c r="AA83" s="7">
        <f>+AA67+AA73</f>
        <v>0</v>
      </c>
      <c r="AB83" s="7">
        <f>+AB67+AB73</f>
        <v>0</v>
      </c>
    </row>
    <row r="84" spans="1:28" s="89" customFormat="1" x14ac:dyDescent="0.25">
      <c r="A84" s="99" t="s">
        <v>32</v>
      </c>
      <c r="B84" s="148"/>
      <c r="C84" s="19">
        <f>C68+C74</f>
        <v>-491396.90000000008</v>
      </c>
      <c r="D84" s="19">
        <f>D68+D74</f>
        <v>0</v>
      </c>
      <c r="E84" s="19">
        <f>E79+E74+E68</f>
        <v>0</v>
      </c>
      <c r="F84" s="7">
        <f>D84+E84</f>
        <v>0</v>
      </c>
      <c r="G84" s="255">
        <f>G68+G74+G79</f>
        <v>0</v>
      </c>
      <c r="H84" s="249">
        <f>F84-G84</f>
        <v>0</v>
      </c>
      <c r="I84" s="250" t="e">
        <f>G84/F84</f>
        <v>#DIV/0!</v>
      </c>
      <c r="J84" s="255">
        <f>J68+J74</f>
        <v>0</v>
      </c>
      <c r="K84" s="255">
        <f>K68+K74</f>
        <v>0</v>
      </c>
      <c r="L84" s="125" t="e">
        <f t="shared" si="80"/>
        <v>#DIV/0!</v>
      </c>
      <c r="M84" s="19">
        <f t="shared" ref="M84:M86" si="86">K84+G84+J84</f>
        <v>0</v>
      </c>
      <c r="N84" s="126">
        <f t="shared" ref="N84:N86" si="87">H84-K84-J84</f>
        <v>0</v>
      </c>
      <c r="O84" s="127" t="e">
        <f>M84/F84</f>
        <v>#DIV/0!</v>
      </c>
      <c r="Q84" s="19">
        <f>Q68+Q74</f>
        <v>0</v>
      </c>
      <c r="R84" s="19">
        <f>R68+R74</f>
        <v>0</v>
      </c>
      <c r="S84" s="110">
        <f t="shared" ref="S84:S86" si="88">+N84+C84+Q84+R84</f>
        <v>-491396.90000000008</v>
      </c>
      <c r="T84" s="107">
        <f t="shared" si="85"/>
        <v>0</v>
      </c>
      <c r="V84" s="7">
        <f>V68+V74</f>
        <v>0</v>
      </c>
      <c r="W84" s="7">
        <f>W68+W74</f>
        <v>0</v>
      </c>
      <c r="X84" s="7">
        <f>X68+X74</f>
        <v>0</v>
      </c>
      <c r="Y84" s="45"/>
      <c r="Z84" s="7">
        <f>Z68+Z74</f>
        <v>0</v>
      </c>
      <c r="AA84" s="7">
        <f>AA68+AA74</f>
        <v>0</v>
      </c>
      <c r="AB84" s="7">
        <f>AB68+AB74</f>
        <v>0</v>
      </c>
    </row>
    <row r="85" spans="1:28" s="89" customFormat="1" hidden="1" x14ac:dyDescent="0.25">
      <c r="A85" s="99" t="s">
        <v>54</v>
      </c>
      <c r="B85" s="148"/>
      <c r="C85" s="19">
        <f>C69</f>
        <v>0</v>
      </c>
      <c r="D85" s="19">
        <f>D69</f>
        <v>0</v>
      </c>
      <c r="E85" s="19">
        <f>E69</f>
        <v>0</v>
      </c>
      <c r="F85" s="7">
        <f>D85+E85</f>
        <v>0</v>
      </c>
      <c r="G85" s="255">
        <f>G69</f>
        <v>0</v>
      </c>
      <c r="H85" s="249">
        <f>F85-G85</f>
        <v>0</v>
      </c>
      <c r="I85" s="250" t="e">
        <f>G85/F85</f>
        <v>#DIV/0!</v>
      </c>
      <c r="J85" s="255">
        <f>J69</f>
        <v>0</v>
      </c>
      <c r="K85" s="255">
        <f>K69</f>
        <v>0</v>
      </c>
      <c r="L85" s="125" t="e">
        <f t="shared" si="80"/>
        <v>#DIV/0!</v>
      </c>
      <c r="M85" s="19">
        <f t="shared" si="86"/>
        <v>0</v>
      </c>
      <c r="N85" s="126">
        <f t="shared" si="87"/>
        <v>0</v>
      </c>
      <c r="O85" s="127" t="e">
        <f>M85/F85</f>
        <v>#DIV/0!</v>
      </c>
      <c r="Q85" s="19">
        <f>Q69</f>
        <v>0</v>
      </c>
      <c r="R85" s="19">
        <f>R69</f>
        <v>0</v>
      </c>
      <c r="S85" s="110">
        <f t="shared" si="88"/>
        <v>0</v>
      </c>
      <c r="T85" s="107" t="e">
        <f t="shared" si="85"/>
        <v>#DIV/0!</v>
      </c>
      <c r="V85" s="7">
        <f>V69</f>
        <v>0</v>
      </c>
      <c r="W85" s="7">
        <f>W69</f>
        <v>0</v>
      </c>
      <c r="X85" s="7">
        <f>X69</f>
        <v>0</v>
      </c>
      <c r="Y85" s="45"/>
      <c r="Z85" s="7">
        <f>Z69</f>
        <v>0</v>
      </c>
      <c r="AA85" s="7">
        <f>AA69</f>
        <v>0</v>
      </c>
      <c r="AB85" s="7">
        <f>AB69</f>
        <v>0</v>
      </c>
    </row>
    <row r="86" spans="1:28" s="89" customFormat="1" hidden="1" x14ac:dyDescent="0.25">
      <c r="A86" s="99" t="s">
        <v>33</v>
      </c>
      <c r="B86" s="148"/>
      <c r="C86" s="19">
        <f>C70+C75</f>
        <v>0</v>
      </c>
      <c r="D86" s="19">
        <f>D70+D75</f>
        <v>0</v>
      </c>
      <c r="E86" s="19">
        <f>E70+E75</f>
        <v>0</v>
      </c>
      <c r="F86" s="7">
        <f>D86+E86</f>
        <v>0</v>
      </c>
      <c r="G86" s="255">
        <f>G70+G75</f>
        <v>0</v>
      </c>
      <c r="H86" s="249">
        <f>F86-G86</f>
        <v>0</v>
      </c>
      <c r="I86" s="250" t="e">
        <f>G86/F86</f>
        <v>#DIV/0!</v>
      </c>
      <c r="J86" s="255">
        <f>J70+J75</f>
        <v>0</v>
      </c>
      <c r="K86" s="255">
        <f>K70+K75</f>
        <v>0</v>
      </c>
      <c r="L86" s="125" t="e">
        <f t="shared" si="80"/>
        <v>#DIV/0!</v>
      </c>
      <c r="M86" s="19">
        <f t="shared" si="86"/>
        <v>0</v>
      </c>
      <c r="N86" s="126">
        <f t="shared" si="87"/>
        <v>0</v>
      </c>
      <c r="O86" s="127" t="e">
        <f>M86/F86</f>
        <v>#DIV/0!</v>
      </c>
      <c r="Q86" s="19">
        <f>Q70+Q75</f>
        <v>0</v>
      </c>
      <c r="R86" s="19">
        <f>R70+R75</f>
        <v>0</v>
      </c>
      <c r="S86" s="110">
        <f t="shared" si="88"/>
        <v>0</v>
      </c>
      <c r="T86" s="107" t="e">
        <f t="shared" si="85"/>
        <v>#DIV/0!</v>
      </c>
      <c r="V86" s="7">
        <f>V70+V75</f>
        <v>0</v>
      </c>
      <c r="W86" s="7">
        <f>W70+W75</f>
        <v>0</v>
      </c>
      <c r="X86" s="7">
        <f>X70+X75</f>
        <v>0</v>
      </c>
      <c r="Y86" s="45"/>
      <c r="Z86" s="7">
        <f>Z70+Z75</f>
        <v>0</v>
      </c>
      <c r="AA86" s="7">
        <f>AA70+AA75</f>
        <v>0</v>
      </c>
      <c r="AB86" s="7">
        <f>AB70+AB75</f>
        <v>0</v>
      </c>
    </row>
    <row r="87" spans="1:28" x14ac:dyDescent="0.25">
      <c r="A87" s="118"/>
      <c r="B87" s="149"/>
      <c r="C87" s="18"/>
      <c r="D87" s="18"/>
      <c r="E87" s="18"/>
      <c r="F87" s="6"/>
      <c r="G87" s="238"/>
      <c r="H87" s="238"/>
      <c r="I87" s="239"/>
      <c r="J87" s="240"/>
      <c r="K87" s="241"/>
      <c r="L87" s="100"/>
      <c r="M87" s="18"/>
      <c r="N87" s="20"/>
      <c r="O87" s="102"/>
      <c r="Q87" s="18"/>
      <c r="R87" s="18"/>
      <c r="S87" s="101"/>
      <c r="T87" s="104"/>
      <c r="V87" s="6"/>
      <c r="W87" s="6"/>
      <c r="X87" s="6"/>
      <c r="Y87" s="51"/>
      <c r="Z87" s="6"/>
      <c r="AA87" s="6"/>
      <c r="AB87" s="6"/>
    </row>
    <row r="88" spans="1:28" ht="30" x14ac:dyDescent="0.25">
      <c r="A88" s="129" t="s">
        <v>58</v>
      </c>
      <c r="B88" s="149"/>
      <c r="C88" s="18"/>
      <c r="D88" s="18"/>
      <c r="E88" s="18"/>
      <c r="F88" s="6"/>
      <c r="G88" s="238"/>
      <c r="H88" s="238"/>
      <c r="I88" s="239"/>
      <c r="J88" s="240"/>
      <c r="K88" s="241"/>
      <c r="L88" s="100"/>
      <c r="M88" s="18"/>
      <c r="N88" s="20"/>
      <c r="O88" s="102"/>
      <c r="Q88" s="18"/>
      <c r="R88" s="18"/>
      <c r="S88" s="101"/>
      <c r="T88" s="104"/>
      <c r="V88" s="6"/>
      <c r="W88" s="6"/>
      <c r="X88" s="6"/>
      <c r="Y88" s="51"/>
      <c r="Z88" s="6"/>
      <c r="AA88" s="6"/>
      <c r="AB88" s="6"/>
    </row>
    <row r="89" spans="1:28" x14ac:dyDescent="0.25">
      <c r="A89" s="118"/>
      <c r="B89" s="149"/>
      <c r="C89" s="18"/>
      <c r="D89" s="18"/>
      <c r="E89" s="18"/>
      <c r="F89" s="6"/>
      <c r="G89" s="238"/>
      <c r="H89" s="238"/>
      <c r="I89" s="239"/>
      <c r="J89" s="240"/>
      <c r="K89" s="241"/>
      <c r="L89" s="100"/>
      <c r="M89" s="18"/>
      <c r="N89" s="20"/>
      <c r="O89" s="102"/>
      <c r="Q89" s="18"/>
      <c r="R89" s="18"/>
      <c r="S89" s="101"/>
      <c r="T89" s="104"/>
      <c r="V89" s="6"/>
      <c r="W89" s="6"/>
      <c r="X89" s="6"/>
      <c r="Y89" s="51"/>
      <c r="Z89" s="6"/>
      <c r="AA89" s="6"/>
      <c r="AB89" s="6"/>
    </row>
    <row r="90" spans="1:28" x14ac:dyDescent="0.25">
      <c r="A90" s="99" t="s">
        <v>59</v>
      </c>
      <c r="B90" s="148"/>
      <c r="C90" s="18"/>
      <c r="D90" s="18"/>
      <c r="E90" s="18"/>
      <c r="F90" s="6"/>
      <c r="G90" s="238"/>
      <c r="H90" s="238"/>
      <c r="I90" s="239"/>
      <c r="J90" s="240"/>
      <c r="K90" s="241"/>
      <c r="L90" s="100"/>
      <c r="M90" s="18"/>
      <c r="N90" s="20"/>
      <c r="O90" s="102"/>
      <c r="Q90" s="18"/>
      <c r="R90" s="18"/>
      <c r="S90" s="101"/>
      <c r="T90" s="104"/>
      <c r="V90" s="6"/>
      <c r="W90" s="6"/>
      <c r="X90" s="6"/>
      <c r="Y90" s="51"/>
      <c r="Z90" s="6"/>
      <c r="AA90" s="6"/>
      <c r="AB90" s="6"/>
    </row>
    <row r="91" spans="1:28" x14ac:dyDescent="0.25">
      <c r="A91" s="99"/>
      <c r="B91" s="148"/>
      <c r="C91" s="18"/>
      <c r="D91" s="18"/>
      <c r="E91" s="18"/>
      <c r="F91" s="6"/>
      <c r="G91" s="238"/>
      <c r="H91" s="238"/>
      <c r="I91" s="239"/>
      <c r="J91" s="240"/>
      <c r="K91" s="241"/>
      <c r="L91" s="100"/>
      <c r="M91" s="18"/>
      <c r="N91" s="20"/>
      <c r="O91" s="102"/>
      <c r="Q91" s="18"/>
      <c r="R91" s="18"/>
      <c r="S91" s="101"/>
      <c r="T91" s="104"/>
      <c r="V91" s="6"/>
      <c r="W91" s="6"/>
      <c r="X91" s="6"/>
      <c r="Y91" s="51"/>
      <c r="Z91" s="6"/>
      <c r="AA91" s="6"/>
      <c r="AB91" s="6"/>
    </row>
    <row r="92" spans="1:28" x14ac:dyDescent="0.25">
      <c r="A92" s="99" t="s">
        <v>60</v>
      </c>
      <c r="B92" s="148"/>
      <c r="C92" s="18"/>
      <c r="D92" s="18"/>
      <c r="E92" s="18"/>
      <c r="F92" s="6"/>
      <c r="G92" s="238"/>
      <c r="H92" s="238"/>
      <c r="I92" s="239"/>
      <c r="J92" s="240"/>
      <c r="K92" s="241"/>
      <c r="L92" s="100"/>
      <c r="M92" s="18"/>
      <c r="N92" s="20"/>
      <c r="O92" s="102"/>
      <c r="Q92" s="18"/>
      <c r="R92" s="18"/>
      <c r="S92" s="101"/>
      <c r="T92" s="104"/>
      <c r="V92" s="6"/>
      <c r="W92" s="6"/>
      <c r="X92" s="6"/>
      <c r="Y92" s="51"/>
      <c r="Z92" s="6"/>
      <c r="AA92" s="6"/>
      <c r="AB92" s="6"/>
    </row>
    <row r="93" spans="1:28" x14ac:dyDescent="0.25">
      <c r="A93" s="99"/>
      <c r="B93" s="148"/>
      <c r="C93" s="18"/>
      <c r="D93" s="18"/>
      <c r="E93" s="18"/>
      <c r="F93" s="6"/>
      <c r="G93" s="238"/>
      <c r="H93" s="238"/>
      <c r="I93" s="239"/>
      <c r="J93" s="240"/>
      <c r="K93" s="241"/>
      <c r="L93" s="100"/>
      <c r="M93" s="18"/>
      <c r="N93" s="20"/>
      <c r="O93" s="102"/>
      <c r="Q93" s="18"/>
      <c r="R93" s="18"/>
      <c r="S93" s="101"/>
      <c r="T93" s="104"/>
      <c r="V93" s="6"/>
      <c r="W93" s="6"/>
      <c r="X93" s="6"/>
      <c r="Y93" s="51"/>
      <c r="Z93" s="6"/>
      <c r="AA93" s="6"/>
      <c r="AB93" s="6"/>
    </row>
    <row r="94" spans="1:28" ht="30" x14ac:dyDescent="0.25">
      <c r="A94" s="105" t="s">
        <v>61</v>
      </c>
      <c r="B94" s="150" t="s">
        <v>62</v>
      </c>
      <c r="C94" s="19">
        <f>SUM(C95:C97)</f>
        <v>1169531.0099999998</v>
      </c>
      <c r="D94" s="106">
        <f>SUM(D95:D97)</f>
        <v>0</v>
      </c>
      <c r="E94" s="106">
        <f>SUM(E95:E97)</f>
        <v>0</v>
      </c>
      <c r="F94" s="56">
        <f>D94+E94</f>
        <v>0</v>
      </c>
      <c r="G94" s="249">
        <f>SUM(G95:G97)</f>
        <v>0</v>
      </c>
      <c r="H94" s="249">
        <f>F94-G94</f>
        <v>0</v>
      </c>
      <c r="I94" s="250" t="e">
        <f>G94/F94</f>
        <v>#DIV/0!</v>
      </c>
      <c r="J94" s="249">
        <f>SUM(J95:J97)</f>
        <v>0</v>
      </c>
      <c r="K94" s="249">
        <f>SUM(K95:K97)</f>
        <v>0</v>
      </c>
      <c r="L94" s="107" t="e">
        <f>(K94+J94)/F94</f>
        <v>#DIV/0!</v>
      </c>
      <c r="M94" s="106">
        <f>K94+G94+J94</f>
        <v>0</v>
      </c>
      <c r="N94" s="108">
        <f>H94-K94-J94</f>
        <v>0</v>
      </c>
      <c r="O94" s="107" t="e">
        <f>M94/F94</f>
        <v>#DIV/0!</v>
      </c>
      <c r="P94" s="109"/>
      <c r="Q94" s="106">
        <f>SUM(Q95:Q97)</f>
        <v>0</v>
      </c>
      <c r="R94" s="106">
        <f>SUM(R95:R97)</f>
        <v>0</v>
      </c>
      <c r="S94" s="110">
        <f>+N94+C94+Q94+R94</f>
        <v>1169531.0099999998</v>
      </c>
      <c r="T94" s="107">
        <f>+M94/(Q94+F94+R94+C94)</f>
        <v>0</v>
      </c>
      <c r="V94" s="7">
        <f>SUM(V95:V97)</f>
        <v>0</v>
      </c>
      <c r="W94" s="7">
        <f>SUM(W95:W97)</f>
        <v>0</v>
      </c>
      <c r="X94" s="7">
        <f>SUM(X95:X97)</f>
        <v>0</v>
      </c>
      <c r="Y94" s="51"/>
      <c r="Z94" s="7">
        <f>SUM(Z95:Z97)</f>
        <v>0</v>
      </c>
      <c r="AA94" s="7">
        <f>SUM(AA95:AA97)</f>
        <v>0</v>
      </c>
      <c r="AB94" s="7">
        <f>SUM(AB95:AB97)</f>
        <v>0</v>
      </c>
    </row>
    <row r="95" spans="1:28" s="117" customFormat="1" ht="12.75" x14ac:dyDescent="0.2">
      <c r="A95" s="111" t="s">
        <v>31</v>
      </c>
      <c r="B95" s="149"/>
      <c r="C95" s="88">
        <f>Jan!N90+Feb!N90</f>
        <v>880331.86999999988</v>
      </c>
      <c r="D95" s="88"/>
      <c r="E95" s="88"/>
      <c r="F95" s="8">
        <f>D95+E95</f>
        <v>0</v>
      </c>
      <c r="G95" s="234"/>
      <c r="H95" s="234">
        <f>F95-G95</f>
        <v>0</v>
      </c>
      <c r="I95" s="235" t="e">
        <f>G95/F95</f>
        <v>#DIV/0!</v>
      </c>
      <c r="J95" s="236"/>
      <c r="K95" s="237"/>
      <c r="L95" s="112" t="e">
        <f>(K95+J95)/F95</f>
        <v>#DIV/0!</v>
      </c>
      <c r="M95" s="88">
        <f>K95+G95+J95</f>
        <v>0</v>
      </c>
      <c r="N95" s="88">
        <f>H95-K95-J95</f>
        <v>0</v>
      </c>
      <c r="O95" s="113" t="e">
        <f>M95/F95</f>
        <v>#DIV/0!</v>
      </c>
      <c r="P95" s="114"/>
      <c r="Q95" s="88"/>
      <c r="R95" s="88"/>
      <c r="S95" s="115">
        <f>+N95+C95+Q95+R95</f>
        <v>880331.86999999988</v>
      </c>
      <c r="T95" s="116">
        <f t="shared" ref="T95:T97" si="89">+M95/(Q95+F95+R95+C95)</f>
        <v>0</v>
      </c>
      <c r="V95" s="8"/>
      <c r="W95" s="8"/>
      <c r="X95" s="8"/>
      <c r="Y95" s="67"/>
      <c r="Z95" s="8"/>
      <c r="AA95" s="8"/>
      <c r="AB95" s="8"/>
    </row>
    <row r="96" spans="1:28" s="117" customFormat="1" ht="12.75" x14ac:dyDescent="0.2">
      <c r="A96" s="111" t="s">
        <v>32</v>
      </c>
      <c r="B96" s="149"/>
      <c r="C96" s="88">
        <f>Jan!N91+Feb!N91</f>
        <v>289199.14</v>
      </c>
      <c r="D96" s="88"/>
      <c r="E96" s="88"/>
      <c r="F96" s="8">
        <f t="shared" ref="F96:F97" si="90">D96+E96</f>
        <v>0</v>
      </c>
      <c r="G96" s="234"/>
      <c r="H96" s="234">
        <f>F96-G96</f>
        <v>0</v>
      </c>
      <c r="I96" s="235" t="e">
        <f>G96/F96</f>
        <v>#DIV/0!</v>
      </c>
      <c r="J96" s="236"/>
      <c r="K96" s="237"/>
      <c r="L96" s="112" t="e">
        <f t="shared" ref="L96:L97" si="91">(K96+J96)/F96</f>
        <v>#DIV/0!</v>
      </c>
      <c r="M96" s="88">
        <f t="shared" ref="M96:M97" si="92">K96+G96+J96</f>
        <v>0</v>
      </c>
      <c r="N96" s="88">
        <f t="shared" ref="N96:N97" si="93">H96-K96-J96</f>
        <v>0</v>
      </c>
      <c r="O96" s="113" t="e">
        <f>M96/F96</f>
        <v>#DIV/0!</v>
      </c>
      <c r="P96" s="114"/>
      <c r="Q96" s="88"/>
      <c r="R96" s="88"/>
      <c r="S96" s="115">
        <f t="shared" ref="S96:S97" si="94">+N96+C96+Q96+R96</f>
        <v>289199.14</v>
      </c>
      <c r="T96" s="116">
        <f t="shared" si="89"/>
        <v>0</v>
      </c>
      <c r="V96" s="8"/>
      <c r="W96" s="8"/>
      <c r="X96" s="8"/>
      <c r="Y96" s="67"/>
      <c r="Z96" s="8"/>
      <c r="AA96" s="8"/>
      <c r="AB96" s="8"/>
    </row>
    <row r="97" spans="1:28" s="117" customFormat="1" ht="12.75" hidden="1" x14ac:dyDescent="0.2">
      <c r="A97" s="111" t="s">
        <v>33</v>
      </c>
      <c r="B97" s="149"/>
      <c r="C97" s="88">
        <f>Jan!N92+Feb!N92</f>
        <v>0</v>
      </c>
      <c r="D97" s="88"/>
      <c r="E97" s="88"/>
      <c r="F97" s="8">
        <f t="shared" si="90"/>
        <v>0</v>
      </c>
      <c r="G97" s="234"/>
      <c r="H97" s="234">
        <f>F97-G97</f>
        <v>0</v>
      </c>
      <c r="I97" s="235" t="e">
        <f>G97/F97</f>
        <v>#DIV/0!</v>
      </c>
      <c r="J97" s="236"/>
      <c r="K97" s="237"/>
      <c r="L97" s="112" t="e">
        <f t="shared" si="91"/>
        <v>#DIV/0!</v>
      </c>
      <c r="M97" s="88">
        <f t="shared" si="92"/>
        <v>0</v>
      </c>
      <c r="N97" s="88">
        <f t="shared" si="93"/>
        <v>0</v>
      </c>
      <c r="O97" s="113" t="e">
        <f>M97/F97</f>
        <v>#DIV/0!</v>
      </c>
      <c r="P97" s="114"/>
      <c r="Q97" s="88"/>
      <c r="R97" s="88"/>
      <c r="S97" s="115">
        <f t="shared" si="94"/>
        <v>0</v>
      </c>
      <c r="T97" s="116" t="e">
        <f t="shared" si="89"/>
        <v>#DIV/0!</v>
      </c>
      <c r="V97" s="8"/>
      <c r="W97" s="8"/>
      <c r="X97" s="8"/>
      <c r="Y97" s="67"/>
      <c r="Z97" s="8"/>
      <c r="AA97" s="8"/>
      <c r="AB97" s="8"/>
    </row>
    <row r="98" spans="1:28" x14ac:dyDescent="0.25">
      <c r="A98" s="118"/>
      <c r="B98" s="149"/>
      <c r="C98" s="18"/>
      <c r="D98" s="18"/>
      <c r="E98" s="18"/>
      <c r="F98" s="6"/>
      <c r="G98" s="238"/>
      <c r="H98" s="238"/>
      <c r="I98" s="239"/>
      <c r="J98" s="240"/>
      <c r="K98" s="241"/>
      <c r="L98" s="100"/>
      <c r="M98" s="18"/>
      <c r="N98" s="20"/>
      <c r="O98" s="102"/>
      <c r="Q98" s="18"/>
      <c r="R98" s="18"/>
      <c r="S98" s="101"/>
      <c r="T98" s="107" t="e">
        <f t="shared" ref="T98" si="95">+M98/(Q98+F98+R98+C98)</f>
        <v>#DIV/0!</v>
      </c>
      <c r="V98" s="6"/>
      <c r="W98" s="6"/>
      <c r="X98" s="6"/>
      <c r="Y98" s="51"/>
      <c r="Z98" s="6"/>
      <c r="AA98" s="6"/>
      <c r="AB98" s="6"/>
    </row>
    <row r="99" spans="1:28" x14ac:dyDescent="0.25">
      <c r="A99" s="99" t="s">
        <v>63</v>
      </c>
      <c r="B99" s="148"/>
      <c r="C99" s="18"/>
      <c r="D99" s="18"/>
      <c r="E99" s="18"/>
      <c r="F99" s="6"/>
      <c r="G99" s="238"/>
      <c r="H99" s="238"/>
      <c r="I99" s="239"/>
      <c r="J99" s="240"/>
      <c r="K99" s="241"/>
      <c r="L99" s="100"/>
      <c r="M99" s="18"/>
      <c r="N99" s="20"/>
      <c r="O99" s="102"/>
      <c r="Q99" s="18"/>
      <c r="R99" s="18"/>
      <c r="S99" s="101"/>
      <c r="T99" s="104"/>
      <c r="V99" s="6"/>
      <c r="W99" s="6"/>
      <c r="X99" s="6"/>
      <c r="Y99" s="51"/>
      <c r="Z99" s="6"/>
      <c r="AA99" s="6"/>
      <c r="AB99" s="6"/>
    </row>
    <row r="100" spans="1:28" x14ac:dyDescent="0.25">
      <c r="A100" s="99"/>
      <c r="B100" s="148"/>
      <c r="C100" s="18"/>
      <c r="D100" s="18"/>
      <c r="E100" s="18"/>
      <c r="F100" s="6"/>
      <c r="G100" s="238"/>
      <c r="H100" s="238"/>
      <c r="I100" s="239"/>
      <c r="J100" s="240"/>
      <c r="K100" s="241"/>
      <c r="L100" s="100"/>
      <c r="M100" s="18"/>
      <c r="N100" s="20"/>
      <c r="O100" s="102"/>
      <c r="Q100" s="18"/>
      <c r="R100" s="18"/>
      <c r="S100" s="101"/>
      <c r="T100" s="104"/>
      <c r="V100" s="6"/>
      <c r="W100" s="6"/>
      <c r="X100" s="6"/>
      <c r="Y100" s="51"/>
      <c r="Z100" s="6"/>
      <c r="AA100" s="6"/>
      <c r="AB100" s="6"/>
    </row>
    <row r="101" spans="1:28" x14ac:dyDescent="0.25">
      <c r="A101" s="105" t="s">
        <v>64</v>
      </c>
      <c r="B101" s="148" t="s">
        <v>65</v>
      </c>
      <c r="C101" s="19">
        <f>SUM(C102:C104)</f>
        <v>-35766.909999999996</v>
      </c>
      <c r="D101" s="106">
        <f>SUM(D102:D104)</f>
        <v>0</v>
      </c>
      <c r="E101" s="106">
        <f>SUM(E102:E104)</f>
        <v>0</v>
      </c>
      <c r="F101" s="56">
        <f>D101+E101</f>
        <v>0</v>
      </c>
      <c r="G101" s="249">
        <f>SUM(G102:G104)</f>
        <v>0</v>
      </c>
      <c r="H101" s="249">
        <f>F101-G101</f>
        <v>0</v>
      </c>
      <c r="I101" s="250" t="e">
        <f>G101/F101</f>
        <v>#DIV/0!</v>
      </c>
      <c r="J101" s="249">
        <f>SUM(J102:J104)</f>
        <v>0</v>
      </c>
      <c r="K101" s="249">
        <f>SUM(K102:K104)</f>
        <v>0</v>
      </c>
      <c r="L101" s="107" t="e">
        <f>(K101+J101)/F101</f>
        <v>#DIV/0!</v>
      </c>
      <c r="M101" s="106">
        <f>K101+G101+J101</f>
        <v>0</v>
      </c>
      <c r="N101" s="108">
        <f>H101-K101-J101</f>
        <v>0</v>
      </c>
      <c r="O101" s="107" t="e">
        <f>M101/F101</f>
        <v>#DIV/0!</v>
      </c>
      <c r="P101" s="109"/>
      <c r="Q101" s="106">
        <f>SUM(Q102:Q104)</f>
        <v>0</v>
      </c>
      <c r="R101" s="106">
        <f>SUM(R102:R104)</f>
        <v>0</v>
      </c>
      <c r="S101" s="110">
        <f>+N101+C101+Q101+R101</f>
        <v>-35766.909999999996</v>
      </c>
      <c r="T101" s="107">
        <f>+M101/(Q101+F101+R101+C101)</f>
        <v>0</v>
      </c>
      <c r="V101" s="7">
        <f>SUM(V102:V104)</f>
        <v>0</v>
      </c>
      <c r="W101" s="7">
        <f>SUM(W102:W104)</f>
        <v>0</v>
      </c>
      <c r="X101" s="7">
        <f>SUM(X102:X104)</f>
        <v>0</v>
      </c>
      <c r="Y101" s="51"/>
      <c r="Z101" s="7">
        <f>SUM(Z102:Z104)</f>
        <v>0</v>
      </c>
      <c r="AA101" s="7">
        <f>SUM(AA102:AA104)</f>
        <v>0</v>
      </c>
      <c r="AB101" s="7">
        <f>SUM(AB102:AB104)</f>
        <v>0</v>
      </c>
    </row>
    <row r="102" spans="1:28" s="117" customFormat="1" ht="12.75" hidden="1" x14ac:dyDescent="0.2">
      <c r="A102" s="111" t="s">
        <v>31</v>
      </c>
      <c r="B102" s="149"/>
      <c r="C102" s="88">
        <f>Jan!N97+Feb!N97</f>
        <v>0</v>
      </c>
      <c r="D102" s="88">
        <f>+X102+AB102</f>
        <v>0</v>
      </c>
      <c r="E102" s="88"/>
      <c r="F102" s="8">
        <f>D102+E102</f>
        <v>0</v>
      </c>
      <c r="G102" s="234"/>
      <c r="H102" s="234">
        <f>F102-G102</f>
        <v>0</v>
      </c>
      <c r="I102" s="235" t="e">
        <f>G102/F102</f>
        <v>#DIV/0!</v>
      </c>
      <c r="J102" s="236"/>
      <c r="K102" s="237"/>
      <c r="L102" s="112" t="e">
        <f>(K102+J102)/F102</f>
        <v>#DIV/0!</v>
      </c>
      <c r="M102" s="88">
        <f>K102+G102+J102</f>
        <v>0</v>
      </c>
      <c r="N102" s="88">
        <f>H102-K102-J102</f>
        <v>0</v>
      </c>
      <c r="O102" s="113" t="e">
        <f>M102/F102</f>
        <v>#DIV/0!</v>
      </c>
      <c r="P102" s="114"/>
      <c r="Q102" s="88"/>
      <c r="R102" s="88"/>
      <c r="S102" s="115">
        <f>+N102+C102+Q102+R102</f>
        <v>0</v>
      </c>
      <c r="T102" s="116" t="e">
        <f t="shared" ref="T102:T104" si="96">+M102/(Q102+F102+R102+C102)</f>
        <v>#DIV/0!</v>
      </c>
      <c r="V102" s="8"/>
      <c r="W102" s="8"/>
      <c r="X102" s="8"/>
      <c r="Y102" s="67"/>
      <c r="Z102" s="8"/>
      <c r="AA102" s="8"/>
      <c r="AB102" s="8"/>
    </row>
    <row r="103" spans="1:28" s="117" customFormat="1" ht="12.75" x14ac:dyDescent="0.2">
      <c r="A103" s="111" t="s">
        <v>32</v>
      </c>
      <c r="B103" s="149"/>
      <c r="C103" s="88">
        <f>Jan!N98+Feb!N98</f>
        <v>-35766.909999999996</v>
      </c>
      <c r="D103" s="88"/>
      <c r="E103" s="88"/>
      <c r="F103" s="8">
        <f t="shared" ref="F103:F104" si="97">D103+E103</f>
        <v>0</v>
      </c>
      <c r="G103" s="234"/>
      <c r="H103" s="234">
        <f>F103-G103</f>
        <v>0</v>
      </c>
      <c r="I103" s="235" t="e">
        <f>G103/F103</f>
        <v>#DIV/0!</v>
      </c>
      <c r="J103" s="236"/>
      <c r="K103" s="237"/>
      <c r="L103" s="112" t="e">
        <f t="shared" ref="L103:L104" si="98">(K103+J103)/F103</f>
        <v>#DIV/0!</v>
      </c>
      <c r="M103" s="88">
        <f t="shared" ref="M103:M104" si="99">K103+G103+J103</f>
        <v>0</v>
      </c>
      <c r="N103" s="88">
        <f t="shared" ref="N103:N104" si="100">H103-K103-J103</f>
        <v>0</v>
      </c>
      <c r="O103" s="113" t="e">
        <f>M103/F103</f>
        <v>#DIV/0!</v>
      </c>
      <c r="P103" s="114"/>
      <c r="Q103" s="88"/>
      <c r="R103" s="88"/>
      <c r="S103" s="115">
        <f t="shared" ref="S103:S104" si="101">+N103+C103+Q103+R103</f>
        <v>-35766.909999999996</v>
      </c>
      <c r="T103" s="116">
        <f t="shared" si="96"/>
        <v>0</v>
      </c>
      <c r="V103" s="8"/>
      <c r="W103" s="8"/>
      <c r="X103" s="8"/>
      <c r="Y103" s="67"/>
      <c r="Z103" s="8"/>
      <c r="AA103" s="8"/>
      <c r="AB103" s="8"/>
    </row>
    <row r="104" spans="1:28" s="117" customFormat="1" ht="12.75" hidden="1" x14ac:dyDescent="0.2">
      <c r="A104" s="111" t="s">
        <v>33</v>
      </c>
      <c r="B104" s="149"/>
      <c r="C104" s="88">
        <f>Jan!N99+Feb!N99</f>
        <v>0</v>
      </c>
      <c r="D104" s="88">
        <f t="shared" ref="D104" si="102">+X104+AB104</f>
        <v>0</v>
      </c>
      <c r="E104" s="88"/>
      <c r="F104" s="8">
        <f t="shared" si="97"/>
        <v>0</v>
      </c>
      <c r="G104" s="234"/>
      <c r="H104" s="234">
        <f>F104-G104</f>
        <v>0</v>
      </c>
      <c r="I104" s="235" t="e">
        <f>G104/F104</f>
        <v>#DIV/0!</v>
      </c>
      <c r="J104" s="236"/>
      <c r="K104" s="237"/>
      <c r="L104" s="112" t="e">
        <f t="shared" si="98"/>
        <v>#DIV/0!</v>
      </c>
      <c r="M104" s="88">
        <f t="shared" si="99"/>
        <v>0</v>
      </c>
      <c r="N104" s="88">
        <f t="shared" si="100"/>
        <v>0</v>
      </c>
      <c r="O104" s="113" t="e">
        <f>M104/F104</f>
        <v>#DIV/0!</v>
      </c>
      <c r="P104" s="114"/>
      <c r="Q104" s="88"/>
      <c r="R104" s="88"/>
      <c r="S104" s="115">
        <f t="shared" si="101"/>
        <v>0</v>
      </c>
      <c r="T104" s="116" t="e">
        <f t="shared" si="96"/>
        <v>#DIV/0!</v>
      </c>
      <c r="V104" s="8"/>
      <c r="W104" s="8"/>
      <c r="X104" s="8"/>
      <c r="Y104" s="67"/>
      <c r="Z104" s="8"/>
      <c r="AA104" s="8"/>
      <c r="AB104" s="8"/>
    </row>
    <row r="105" spans="1:28" x14ac:dyDescent="0.25">
      <c r="A105" s="118"/>
      <c r="B105" s="149"/>
      <c r="C105" s="18"/>
      <c r="D105" s="18"/>
      <c r="E105" s="18"/>
      <c r="F105" s="6"/>
      <c r="G105" s="238"/>
      <c r="H105" s="238"/>
      <c r="I105" s="239"/>
      <c r="J105" s="240"/>
      <c r="K105" s="241"/>
      <c r="L105" s="100"/>
      <c r="M105" s="18"/>
      <c r="N105" s="20"/>
      <c r="O105" s="102"/>
      <c r="Q105" s="18"/>
      <c r="R105" s="18"/>
      <c r="S105" s="101"/>
      <c r="T105" s="104"/>
      <c r="V105" s="6"/>
      <c r="W105" s="6"/>
      <c r="X105" s="6"/>
      <c r="Y105" s="51"/>
      <c r="Z105" s="6"/>
      <c r="AA105" s="6"/>
      <c r="AB105" s="6"/>
    </row>
    <row r="106" spans="1:28" ht="30" x14ac:dyDescent="0.25">
      <c r="A106" s="129" t="s">
        <v>66</v>
      </c>
      <c r="B106" s="148"/>
      <c r="C106" s="18"/>
      <c r="D106" s="18"/>
      <c r="E106" s="18"/>
      <c r="F106" s="6"/>
      <c r="G106" s="238"/>
      <c r="H106" s="238"/>
      <c r="I106" s="239"/>
      <c r="J106" s="240"/>
      <c r="K106" s="241"/>
      <c r="L106" s="100"/>
      <c r="M106" s="18"/>
      <c r="N106" s="20"/>
      <c r="O106" s="102"/>
      <c r="Q106" s="18"/>
      <c r="R106" s="18"/>
      <c r="S106" s="101"/>
      <c r="T106" s="104"/>
      <c r="V106" s="6"/>
      <c r="W106" s="6"/>
      <c r="X106" s="6"/>
      <c r="Y106" s="51"/>
      <c r="Z106" s="6"/>
      <c r="AA106" s="6"/>
      <c r="AB106" s="6"/>
    </row>
    <row r="107" spans="1:28" x14ac:dyDescent="0.25">
      <c r="A107" s="99"/>
      <c r="B107" s="148"/>
      <c r="C107" s="18"/>
      <c r="D107" s="18"/>
      <c r="E107" s="18"/>
      <c r="F107" s="6"/>
      <c r="G107" s="238"/>
      <c r="H107" s="238"/>
      <c r="I107" s="239"/>
      <c r="J107" s="240"/>
      <c r="K107" s="241"/>
      <c r="L107" s="100"/>
      <c r="M107" s="18"/>
      <c r="N107" s="20"/>
      <c r="O107" s="102"/>
      <c r="Q107" s="18"/>
      <c r="R107" s="18"/>
      <c r="S107" s="101"/>
      <c r="T107" s="104"/>
      <c r="V107" s="6"/>
      <c r="W107" s="6"/>
      <c r="X107" s="6"/>
      <c r="Y107" s="51"/>
      <c r="Z107" s="6"/>
      <c r="AA107" s="6"/>
      <c r="AB107" s="6"/>
    </row>
    <row r="108" spans="1:28" ht="30" x14ac:dyDescent="0.25">
      <c r="A108" s="105" t="s">
        <v>67</v>
      </c>
      <c r="B108" s="148" t="s">
        <v>68</v>
      </c>
      <c r="C108" s="19">
        <f>SUM(C109:C112)</f>
        <v>248151953.33000001</v>
      </c>
      <c r="D108" s="106">
        <f>SUM(D109:D112)</f>
        <v>0</v>
      </c>
      <c r="E108" s="106">
        <f>SUM(E109:E112)</f>
        <v>0</v>
      </c>
      <c r="F108" s="56">
        <f>D108+E108</f>
        <v>0</v>
      </c>
      <c r="G108" s="249">
        <f>SUM(G109:G112)</f>
        <v>0</v>
      </c>
      <c r="H108" s="249">
        <f>F108-G108</f>
        <v>0</v>
      </c>
      <c r="I108" s="250" t="e">
        <f>G108/F108</f>
        <v>#DIV/0!</v>
      </c>
      <c r="J108" s="249">
        <f>SUM(J109:J112)</f>
        <v>0</v>
      </c>
      <c r="K108" s="249">
        <f>SUM(K109:K112)</f>
        <v>0</v>
      </c>
      <c r="L108" s="107" t="e">
        <f>(K108+J108)/F108</f>
        <v>#DIV/0!</v>
      </c>
      <c r="M108" s="106">
        <f>K108+G108+J108</f>
        <v>0</v>
      </c>
      <c r="N108" s="108">
        <f>H108-K108-J108</f>
        <v>0</v>
      </c>
      <c r="O108" s="107" t="e">
        <f>M108/F108</f>
        <v>#DIV/0!</v>
      </c>
      <c r="P108" s="109"/>
      <c r="Q108" s="106">
        <f>SUM(Q109:Q111)</f>
        <v>0</v>
      </c>
      <c r="R108" s="106">
        <f>SUM(R109:R111)</f>
        <v>0</v>
      </c>
      <c r="S108" s="110">
        <f>+N108+C108+Q108+R108</f>
        <v>248151953.33000001</v>
      </c>
      <c r="T108" s="107">
        <f>+M108/(Q108+F108+R108+C108)</f>
        <v>0</v>
      </c>
      <c r="V108" s="7">
        <f>SUM(V109:V112)</f>
        <v>0</v>
      </c>
      <c r="W108" s="7">
        <f>SUM(W109:W112)</f>
        <v>0</v>
      </c>
      <c r="X108" s="7">
        <f>SUM(X109:X112)</f>
        <v>0</v>
      </c>
      <c r="Y108" s="51"/>
      <c r="Z108" s="7">
        <f>SUM(Z109:Z112)</f>
        <v>0</v>
      </c>
      <c r="AA108" s="7">
        <f>SUM(AA109:AA112)</f>
        <v>0</v>
      </c>
      <c r="AB108" s="7">
        <f>SUM(AB109:AB112)</f>
        <v>0</v>
      </c>
    </row>
    <row r="109" spans="1:28" s="117" customFormat="1" ht="12.75" x14ac:dyDescent="0.2">
      <c r="A109" s="111" t="s">
        <v>31</v>
      </c>
      <c r="B109" s="149"/>
      <c r="C109" s="88">
        <f>Jan!N104+Feb!N104</f>
        <v>84000</v>
      </c>
      <c r="D109" s="88"/>
      <c r="E109" s="88"/>
      <c r="F109" s="8">
        <f>D109+E109</f>
        <v>0</v>
      </c>
      <c r="G109" s="234"/>
      <c r="H109" s="234">
        <f>F109-G109</f>
        <v>0</v>
      </c>
      <c r="I109" s="235" t="e">
        <f>G109/F109</f>
        <v>#DIV/0!</v>
      </c>
      <c r="J109" s="236"/>
      <c r="K109" s="237"/>
      <c r="L109" s="112" t="e">
        <f>(K109+J109)/F109</f>
        <v>#DIV/0!</v>
      </c>
      <c r="M109" s="88">
        <f>K109+G109+J109</f>
        <v>0</v>
      </c>
      <c r="N109" s="88">
        <f>H109-K109-J109</f>
        <v>0</v>
      </c>
      <c r="O109" s="113" t="e">
        <f>M109/F109</f>
        <v>#DIV/0!</v>
      </c>
      <c r="P109" s="114"/>
      <c r="Q109" s="88"/>
      <c r="R109" s="88"/>
      <c r="S109" s="115">
        <f>+N109+C109+Q109+R109</f>
        <v>84000</v>
      </c>
      <c r="T109" s="116">
        <f t="shared" ref="T109:T111" si="103">+M109/(Q109+F109+R109+C109)</f>
        <v>0</v>
      </c>
      <c r="V109" s="8"/>
      <c r="W109" s="8"/>
      <c r="X109" s="8"/>
      <c r="Y109" s="67"/>
      <c r="Z109" s="8"/>
      <c r="AA109" s="8"/>
      <c r="AB109" s="8"/>
    </row>
    <row r="110" spans="1:28" s="117" customFormat="1" ht="12.75" x14ac:dyDescent="0.2">
      <c r="A110" s="111" t="s">
        <v>32</v>
      </c>
      <c r="B110" s="149"/>
      <c r="C110" s="88">
        <f>Jan!N105+Feb!N105</f>
        <v>248067953.33000001</v>
      </c>
      <c r="D110" s="88"/>
      <c r="E110" s="88"/>
      <c r="F110" s="8">
        <f t="shared" ref="F110:F111" si="104">D110+E110</f>
        <v>0</v>
      </c>
      <c r="G110" s="234"/>
      <c r="H110" s="234">
        <f>F110-G110</f>
        <v>0</v>
      </c>
      <c r="I110" s="235" t="e">
        <f>G110/F110</f>
        <v>#DIV/0!</v>
      </c>
      <c r="J110" s="236"/>
      <c r="K110" s="237"/>
      <c r="L110" s="112" t="e">
        <f t="shared" ref="L110:L111" si="105">(K110+J110)/F110</f>
        <v>#DIV/0!</v>
      </c>
      <c r="M110" s="88">
        <f t="shared" ref="M110:M111" si="106">K110+G110+J110</f>
        <v>0</v>
      </c>
      <c r="N110" s="88">
        <f t="shared" ref="N110:N111" si="107">H110-K110-J110</f>
        <v>0</v>
      </c>
      <c r="O110" s="113" t="e">
        <f>M110/F110</f>
        <v>#DIV/0!</v>
      </c>
      <c r="P110" s="114"/>
      <c r="Q110" s="88"/>
      <c r="R110" s="88"/>
      <c r="S110" s="115">
        <f t="shared" ref="S110:S111" si="108">+N110+C110+Q110+R110</f>
        <v>248067953.33000001</v>
      </c>
      <c r="T110" s="116">
        <f t="shared" si="103"/>
        <v>0</v>
      </c>
      <c r="V110" s="8"/>
      <c r="W110" s="8"/>
      <c r="X110" s="8"/>
      <c r="Y110" s="67"/>
      <c r="Z110" s="8"/>
      <c r="AA110" s="8"/>
      <c r="AB110" s="8"/>
    </row>
    <row r="111" spans="1:28" s="117" customFormat="1" ht="12.75" hidden="1" x14ac:dyDescent="0.2">
      <c r="A111" s="111" t="s">
        <v>54</v>
      </c>
      <c r="B111" s="149"/>
      <c r="C111" s="88">
        <f>Jan!N106+Feb!N106</f>
        <v>0</v>
      </c>
      <c r="D111" s="88"/>
      <c r="E111" s="88"/>
      <c r="F111" s="8">
        <f t="shared" si="104"/>
        <v>0</v>
      </c>
      <c r="G111" s="234"/>
      <c r="H111" s="234">
        <f>F111-G111</f>
        <v>0</v>
      </c>
      <c r="I111" s="235" t="e">
        <f>G111/F111</f>
        <v>#DIV/0!</v>
      </c>
      <c r="J111" s="236"/>
      <c r="K111" s="237"/>
      <c r="L111" s="112" t="e">
        <f t="shared" si="105"/>
        <v>#DIV/0!</v>
      </c>
      <c r="M111" s="88">
        <f t="shared" si="106"/>
        <v>0</v>
      </c>
      <c r="N111" s="88">
        <f t="shared" si="107"/>
        <v>0</v>
      </c>
      <c r="O111" s="113" t="e">
        <f>M111/F111</f>
        <v>#DIV/0!</v>
      </c>
      <c r="P111" s="114"/>
      <c r="Q111" s="88"/>
      <c r="R111" s="88"/>
      <c r="S111" s="115">
        <f t="shared" si="108"/>
        <v>0</v>
      </c>
      <c r="T111" s="116" t="e">
        <f t="shared" si="103"/>
        <v>#DIV/0!</v>
      </c>
      <c r="V111" s="8"/>
      <c r="W111" s="8"/>
      <c r="X111" s="8"/>
      <c r="Y111" s="67"/>
      <c r="Z111" s="8"/>
      <c r="AA111" s="8"/>
      <c r="AB111" s="8"/>
    </row>
    <row r="112" spans="1:28" s="117" customFormat="1" ht="12.75" hidden="1" x14ac:dyDescent="0.2">
      <c r="A112" s="111" t="s">
        <v>33</v>
      </c>
      <c r="B112" s="149"/>
      <c r="C112" s="88">
        <f>Jan!N107+Feb!N107</f>
        <v>0</v>
      </c>
      <c r="D112" s="88"/>
      <c r="E112" s="88"/>
      <c r="F112" s="8">
        <f>D112+E112</f>
        <v>0</v>
      </c>
      <c r="G112" s="234"/>
      <c r="H112" s="234">
        <f>F112-G112</f>
        <v>0</v>
      </c>
      <c r="I112" s="235" t="e">
        <f>G112/F112</f>
        <v>#DIV/0!</v>
      </c>
      <c r="J112" s="236"/>
      <c r="K112" s="237"/>
      <c r="L112" s="112" t="e">
        <f t="shared" ref="L112" si="109">(K112+J112)/F112</f>
        <v>#DIV/0!</v>
      </c>
      <c r="M112" s="88">
        <f t="shared" ref="M112" si="110">K112+G112+J112</f>
        <v>0</v>
      </c>
      <c r="N112" s="88">
        <f t="shared" ref="N112" si="111">H112-K112-J112</f>
        <v>0</v>
      </c>
      <c r="O112" s="113" t="e">
        <f>M112/F112</f>
        <v>#DIV/0!</v>
      </c>
      <c r="P112" s="114"/>
      <c r="Q112" s="88"/>
      <c r="R112" s="88"/>
      <c r="S112" s="115">
        <f t="shared" ref="S112" si="112">+N112+C112+Q112+R112</f>
        <v>0</v>
      </c>
      <c r="T112" s="116" t="e">
        <f t="shared" ref="T112" si="113">+M112/(Q112+F112+R112+C112)</f>
        <v>#DIV/0!</v>
      </c>
      <c r="V112" s="8"/>
      <c r="W112" s="8"/>
      <c r="X112" s="8"/>
      <c r="Y112" s="67"/>
      <c r="Z112" s="8"/>
      <c r="AA112" s="8"/>
      <c r="AB112" s="8"/>
    </row>
    <row r="113" spans="1:28" hidden="1" x14ac:dyDescent="0.25">
      <c r="A113" s="118"/>
      <c r="B113" s="149"/>
      <c r="C113" s="18"/>
      <c r="D113" s="18"/>
      <c r="E113" s="18"/>
      <c r="F113" s="6"/>
      <c r="G113" s="238"/>
      <c r="H113" s="238"/>
      <c r="I113" s="239"/>
      <c r="J113" s="240"/>
      <c r="K113" s="241"/>
      <c r="L113" s="100"/>
      <c r="M113" s="18"/>
      <c r="N113" s="20"/>
      <c r="O113" s="102"/>
      <c r="Q113" s="18"/>
      <c r="R113" s="18"/>
      <c r="S113" s="101"/>
      <c r="T113" s="104"/>
      <c r="V113" s="6"/>
      <c r="W113" s="6"/>
      <c r="X113" s="6"/>
      <c r="Y113" s="51"/>
      <c r="Z113" s="6"/>
      <c r="AA113" s="6"/>
      <c r="AB113" s="6"/>
    </row>
    <row r="114" spans="1:28" x14ac:dyDescent="0.25">
      <c r="A114" s="105"/>
      <c r="B114" s="148"/>
      <c r="C114" s="18"/>
      <c r="D114" s="18"/>
      <c r="E114" s="18"/>
      <c r="F114" s="6"/>
      <c r="G114" s="238"/>
      <c r="H114" s="238"/>
      <c r="I114" s="239"/>
      <c r="J114" s="240"/>
      <c r="K114" s="241"/>
      <c r="L114" s="100"/>
      <c r="M114" s="18"/>
      <c r="N114" s="20"/>
      <c r="O114" s="102"/>
      <c r="Q114" s="18"/>
      <c r="R114" s="18"/>
      <c r="S114" s="101"/>
      <c r="T114" s="104"/>
      <c r="V114" s="6"/>
      <c r="W114" s="6"/>
      <c r="X114" s="6"/>
      <c r="Y114" s="51"/>
      <c r="Z114" s="6"/>
      <c r="AA114" s="6"/>
      <c r="AB114" s="6"/>
    </row>
    <row r="115" spans="1:28" ht="30" x14ac:dyDescent="0.25">
      <c r="A115" s="105" t="s">
        <v>69</v>
      </c>
      <c r="B115" s="148" t="s">
        <v>70</v>
      </c>
      <c r="C115" s="19">
        <f>SUM(C116:C118)</f>
        <v>0</v>
      </c>
      <c r="D115" s="106">
        <f>SUM(D116:D118)</f>
        <v>0</v>
      </c>
      <c r="E115" s="106">
        <f>SUM(E116:E118)</f>
        <v>0</v>
      </c>
      <c r="F115" s="56">
        <f>D115+E115</f>
        <v>0</v>
      </c>
      <c r="G115" s="249">
        <f>SUM(G116:G118)</f>
        <v>0</v>
      </c>
      <c r="H115" s="249">
        <f>F115-G115</f>
        <v>0</v>
      </c>
      <c r="I115" s="250" t="e">
        <f>G115/F115</f>
        <v>#DIV/0!</v>
      </c>
      <c r="J115" s="249">
        <f>SUM(J116:J118)</f>
        <v>0</v>
      </c>
      <c r="K115" s="249">
        <f>SUM(K116:K118)</f>
        <v>0</v>
      </c>
      <c r="L115" s="107" t="e">
        <f>(K115+J115)/F115</f>
        <v>#DIV/0!</v>
      </c>
      <c r="M115" s="106">
        <f>K115+G115+J115</f>
        <v>0</v>
      </c>
      <c r="N115" s="108">
        <f>H115-K115-J115</f>
        <v>0</v>
      </c>
      <c r="O115" s="107" t="e">
        <f>M115/F115</f>
        <v>#DIV/0!</v>
      </c>
      <c r="P115" s="109"/>
      <c r="Q115" s="106">
        <f>SUM(Q116:Q118)</f>
        <v>0</v>
      </c>
      <c r="R115" s="106">
        <f>SUM(R116:R118)</f>
        <v>0</v>
      </c>
      <c r="S115" s="110">
        <f>+N115+C115+Q115+R115</f>
        <v>0</v>
      </c>
      <c r="T115" s="107" t="e">
        <f>+M115/(Q115+F115+R115+C115)</f>
        <v>#DIV/0!</v>
      </c>
      <c r="V115" s="7">
        <f>SUM(V116:V118)</f>
        <v>0</v>
      </c>
      <c r="W115" s="7">
        <f>SUM(W116:W118)</f>
        <v>0</v>
      </c>
      <c r="X115" s="7">
        <f>SUM(X116:X118)</f>
        <v>0</v>
      </c>
      <c r="Y115" s="51"/>
      <c r="Z115" s="7">
        <f>SUM(Z116:Z118)</f>
        <v>0</v>
      </c>
      <c r="AA115" s="7">
        <f>SUM(AA116:AA118)</f>
        <v>0</v>
      </c>
      <c r="AB115" s="7">
        <f>SUM(AB116:AB118)</f>
        <v>0</v>
      </c>
    </row>
    <row r="116" spans="1:28" s="117" customFormat="1" ht="12.75" hidden="1" x14ac:dyDescent="0.2">
      <c r="A116" s="111" t="s">
        <v>31</v>
      </c>
      <c r="B116" s="149"/>
      <c r="C116" s="88">
        <f>Jan!N111+Feb!N111</f>
        <v>0</v>
      </c>
      <c r="D116" s="88">
        <f>+X116+AB116</f>
        <v>0</v>
      </c>
      <c r="E116" s="88"/>
      <c r="F116" s="8">
        <f>D116+E116</f>
        <v>0</v>
      </c>
      <c r="G116" s="234"/>
      <c r="H116" s="234">
        <f>F116-G116</f>
        <v>0</v>
      </c>
      <c r="I116" s="235" t="e">
        <f>G116/F116</f>
        <v>#DIV/0!</v>
      </c>
      <c r="J116" s="236"/>
      <c r="K116" s="237"/>
      <c r="L116" s="112" t="e">
        <f>(K116+J116)/F116</f>
        <v>#DIV/0!</v>
      </c>
      <c r="M116" s="88">
        <f>K116+G116+J116</f>
        <v>0</v>
      </c>
      <c r="N116" s="88">
        <f>H116-K116-J116</f>
        <v>0</v>
      </c>
      <c r="O116" s="113" t="e">
        <f>M116/F116</f>
        <v>#DIV/0!</v>
      </c>
      <c r="P116" s="114"/>
      <c r="Q116" s="88"/>
      <c r="R116" s="88"/>
      <c r="S116" s="115">
        <f>+N116+C116+Q116+R116</f>
        <v>0</v>
      </c>
      <c r="T116" s="116" t="e">
        <f t="shared" ref="T116:T118" si="114">+M116/(Q116+F116+R116+C116)</f>
        <v>#DIV/0!</v>
      </c>
      <c r="V116" s="8"/>
      <c r="W116" s="8"/>
      <c r="X116" s="8"/>
      <c r="Y116" s="67"/>
      <c r="Z116" s="8"/>
      <c r="AA116" s="8"/>
      <c r="AB116" s="8"/>
    </row>
    <row r="117" spans="1:28" s="117" customFormat="1" ht="12.75" x14ac:dyDescent="0.2">
      <c r="A117" s="111" t="s">
        <v>32</v>
      </c>
      <c r="B117" s="149"/>
      <c r="C117" s="88">
        <f>Jan!N112+Feb!N112</f>
        <v>0</v>
      </c>
      <c r="D117" s="88">
        <f t="shared" ref="D117:D118" si="115">+X117+AB117</f>
        <v>0</v>
      </c>
      <c r="E117" s="88"/>
      <c r="F117" s="8">
        <f t="shared" ref="F117:F118" si="116">D117+E117</f>
        <v>0</v>
      </c>
      <c r="G117" s="234"/>
      <c r="H117" s="234">
        <f>F117-G117</f>
        <v>0</v>
      </c>
      <c r="I117" s="235" t="e">
        <f>G117/F117</f>
        <v>#DIV/0!</v>
      </c>
      <c r="J117" s="236"/>
      <c r="K117" s="237"/>
      <c r="L117" s="112" t="e">
        <f t="shared" ref="L117:L118" si="117">(K117+J117)/F117</f>
        <v>#DIV/0!</v>
      </c>
      <c r="M117" s="88">
        <f t="shared" ref="M117:M118" si="118">K117+G117+J117</f>
        <v>0</v>
      </c>
      <c r="N117" s="88">
        <f t="shared" ref="N117:N118" si="119">H117-K117-J117</f>
        <v>0</v>
      </c>
      <c r="O117" s="113" t="e">
        <f>M117/F117</f>
        <v>#DIV/0!</v>
      </c>
      <c r="P117" s="114"/>
      <c r="Q117" s="88"/>
      <c r="R117" s="88"/>
      <c r="S117" s="115">
        <f t="shared" ref="S117:S118" si="120">+N117+C117+Q117+R117</f>
        <v>0</v>
      </c>
      <c r="T117" s="116" t="e">
        <f t="shared" si="114"/>
        <v>#DIV/0!</v>
      </c>
      <c r="V117" s="8"/>
      <c r="W117" s="8"/>
      <c r="X117" s="8"/>
      <c r="Y117" s="67"/>
      <c r="Z117" s="8"/>
      <c r="AA117" s="8"/>
      <c r="AB117" s="8"/>
    </row>
    <row r="118" spans="1:28" s="117" customFormat="1" ht="12.75" hidden="1" x14ac:dyDescent="0.2">
      <c r="A118" s="111" t="s">
        <v>33</v>
      </c>
      <c r="B118" s="149"/>
      <c r="C118" s="88">
        <f>Jan!N113+Feb!N113</f>
        <v>0</v>
      </c>
      <c r="D118" s="88">
        <f t="shared" si="115"/>
        <v>0</v>
      </c>
      <c r="E118" s="88"/>
      <c r="F118" s="8">
        <f t="shared" si="116"/>
        <v>0</v>
      </c>
      <c r="G118" s="234"/>
      <c r="H118" s="234">
        <f>F118-G118</f>
        <v>0</v>
      </c>
      <c r="I118" s="235" t="e">
        <f>G118/F118</f>
        <v>#DIV/0!</v>
      </c>
      <c r="J118" s="236"/>
      <c r="K118" s="237"/>
      <c r="L118" s="112" t="e">
        <f t="shared" si="117"/>
        <v>#DIV/0!</v>
      </c>
      <c r="M118" s="88">
        <f t="shared" si="118"/>
        <v>0</v>
      </c>
      <c r="N118" s="88">
        <f t="shared" si="119"/>
        <v>0</v>
      </c>
      <c r="O118" s="113" t="e">
        <f>M118/F118</f>
        <v>#DIV/0!</v>
      </c>
      <c r="P118" s="114"/>
      <c r="Q118" s="88"/>
      <c r="R118" s="88"/>
      <c r="S118" s="115">
        <f t="shared" si="120"/>
        <v>0</v>
      </c>
      <c r="T118" s="116" t="e">
        <f t="shared" si="114"/>
        <v>#DIV/0!</v>
      </c>
      <c r="V118" s="8"/>
      <c r="W118" s="8"/>
      <c r="X118" s="8"/>
      <c r="Y118" s="67"/>
      <c r="Z118" s="8"/>
      <c r="AA118" s="8"/>
      <c r="AB118" s="8"/>
    </row>
    <row r="119" spans="1:28" x14ac:dyDescent="0.25">
      <c r="A119" s="118"/>
      <c r="B119" s="149"/>
      <c r="C119" s="18"/>
      <c r="D119" s="18"/>
      <c r="E119" s="18"/>
      <c r="F119" s="6"/>
      <c r="G119" s="238"/>
      <c r="H119" s="238"/>
      <c r="I119" s="239"/>
      <c r="J119" s="240"/>
      <c r="K119" s="241"/>
      <c r="L119" s="100"/>
      <c r="M119" s="18"/>
      <c r="N119" s="20"/>
      <c r="O119" s="102"/>
      <c r="Q119" s="18"/>
      <c r="R119" s="18"/>
      <c r="S119" s="101"/>
      <c r="T119" s="104"/>
      <c r="V119" s="6"/>
      <c r="W119" s="6"/>
      <c r="X119" s="6"/>
      <c r="Y119" s="51"/>
      <c r="Z119" s="6"/>
      <c r="AA119" s="6"/>
      <c r="AB119" s="6"/>
    </row>
    <row r="120" spans="1:28" ht="60" x14ac:dyDescent="0.25">
      <c r="A120" s="129" t="s">
        <v>71</v>
      </c>
      <c r="B120" s="148"/>
      <c r="C120" s="18"/>
      <c r="D120" s="18"/>
      <c r="E120" s="18"/>
      <c r="F120" s="6"/>
      <c r="G120" s="238"/>
      <c r="H120" s="238"/>
      <c r="I120" s="239"/>
      <c r="J120" s="240"/>
      <c r="K120" s="241"/>
      <c r="L120" s="100"/>
      <c r="M120" s="18"/>
      <c r="N120" s="20"/>
      <c r="O120" s="102"/>
      <c r="Q120" s="18"/>
      <c r="R120" s="18"/>
      <c r="S120" s="101"/>
      <c r="T120" s="104"/>
      <c r="V120" s="6"/>
      <c r="W120" s="6"/>
      <c r="X120" s="6"/>
      <c r="Y120" s="51"/>
      <c r="Z120" s="6"/>
      <c r="AA120" s="6"/>
      <c r="AB120" s="6"/>
    </row>
    <row r="121" spans="1:28" x14ac:dyDescent="0.25">
      <c r="A121" s="99"/>
      <c r="B121" s="148"/>
      <c r="C121" s="18"/>
      <c r="D121" s="18"/>
      <c r="E121" s="18"/>
      <c r="F121" s="6"/>
      <c r="G121" s="238"/>
      <c r="H121" s="238"/>
      <c r="I121" s="239"/>
      <c r="J121" s="240"/>
      <c r="K121" s="241"/>
      <c r="L121" s="100"/>
      <c r="M121" s="18"/>
      <c r="N121" s="20"/>
      <c r="O121" s="102"/>
      <c r="Q121" s="18"/>
      <c r="R121" s="18"/>
      <c r="S121" s="101"/>
      <c r="T121" s="104"/>
      <c r="V121" s="6"/>
      <c r="W121" s="6"/>
      <c r="X121" s="6"/>
      <c r="Y121" s="51"/>
      <c r="Z121" s="6"/>
      <c r="AA121" s="6"/>
      <c r="AB121" s="6"/>
    </row>
    <row r="122" spans="1:28" hidden="1" x14ac:dyDescent="0.25">
      <c r="A122" s="99"/>
      <c r="B122" s="148"/>
      <c r="C122" s="18"/>
      <c r="D122" s="18"/>
      <c r="E122" s="18"/>
      <c r="F122" s="6"/>
      <c r="G122" s="238"/>
      <c r="H122" s="238"/>
      <c r="I122" s="239"/>
      <c r="J122" s="240"/>
      <c r="K122" s="241"/>
      <c r="L122" s="100"/>
      <c r="M122" s="18"/>
      <c r="N122" s="20"/>
      <c r="O122" s="102"/>
      <c r="Q122" s="18"/>
      <c r="R122" s="18"/>
      <c r="S122" s="101"/>
      <c r="T122" s="104"/>
      <c r="V122" s="6"/>
      <c r="W122" s="6"/>
      <c r="X122" s="6"/>
      <c r="Y122" s="51"/>
      <c r="Z122" s="6"/>
      <c r="AA122" s="6"/>
      <c r="AB122" s="6"/>
    </row>
    <row r="123" spans="1:28" ht="45" x14ac:dyDescent="0.25">
      <c r="A123" s="105" t="s">
        <v>72</v>
      </c>
      <c r="B123" s="148" t="s">
        <v>73</v>
      </c>
      <c r="C123" s="19">
        <f>SUM(C124:C126)</f>
        <v>205194.58000000007</v>
      </c>
      <c r="D123" s="106">
        <f>SUM(D124:D126)</f>
        <v>0</v>
      </c>
      <c r="E123" s="106">
        <f>SUM(E124:E126)</f>
        <v>0</v>
      </c>
      <c r="F123" s="56">
        <f>D123+E123</f>
        <v>0</v>
      </c>
      <c r="G123" s="249">
        <f>SUM(G124:G126)</f>
        <v>0</v>
      </c>
      <c r="H123" s="249">
        <f>F123-G123</f>
        <v>0</v>
      </c>
      <c r="I123" s="250" t="e">
        <f>G123/F123</f>
        <v>#DIV/0!</v>
      </c>
      <c r="J123" s="249">
        <f>SUM(J124:J126)</f>
        <v>0</v>
      </c>
      <c r="K123" s="249">
        <f>SUM(K124:K126)</f>
        <v>0</v>
      </c>
      <c r="L123" s="107" t="e">
        <f>(K123+J123)/F123</f>
        <v>#DIV/0!</v>
      </c>
      <c r="M123" s="106">
        <f>K123+G123+J123</f>
        <v>0</v>
      </c>
      <c r="N123" s="108">
        <f>H123-K123-J123</f>
        <v>0</v>
      </c>
      <c r="O123" s="107" t="e">
        <f>M123/F123</f>
        <v>#DIV/0!</v>
      </c>
      <c r="P123" s="109"/>
      <c r="Q123" s="106">
        <f>SUM(Q124:Q126)</f>
        <v>0</v>
      </c>
      <c r="R123" s="106">
        <f>SUM(R124:R126)</f>
        <v>0</v>
      </c>
      <c r="S123" s="110">
        <f>+N123+C123+Q123+R123</f>
        <v>205194.58000000007</v>
      </c>
      <c r="T123" s="107">
        <f>+M123/(Q123+F123+R123+C123)</f>
        <v>0</v>
      </c>
      <c r="V123" s="7">
        <f>SUM(V124:V126)</f>
        <v>0</v>
      </c>
      <c r="W123" s="7">
        <f>SUM(W124:W126)</f>
        <v>0</v>
      </c>
      <c r="X123" s="7">
        <f>SUM(X124:X126)</f>
        <v>0</v>
      </c>
      <c r="Y123" s="51"/>
      <c r="Z123" s="7">
        <f>SUM(Z124:Z126)</f>
        <v>0</v>
      </c>
      <c r="AA123" s="7">
        <f>SUM(AA124:AA126)</f>
        <v>0</v>
      </c>
      <c r="AB123" s="7">
        <f>SUM(AB124:AB126)</f>
        <v>0</v>
      </c>
    </row>
    <row r="124" spans="1:28" s="117" customFormat="1" ht="12.75" hidden="1" x14ac:dyDescent="0.2">
      <c r="A124" s="111" t="s">
        <v>31</v>
      </c>
      <c r="B124" s="149"/>
      <c r="C124" s="88">
        <f>Jan!N119+Feb!N119</f>
        <v>0</v>
      </c>
      <c r="D124" s="88">
        <f>+X124+AB124</f>
        <v>0</v>
      </c>
      <c r="E124" s="88"/>
      <c r="F124" s="8">
        <f>D124+E124</f>
        <v>0</v>
      </c>
      <c r="G124" s="234"/>
      <c r="H124" s="234">
        <f>F124-G124</f>
        <v>0</v>
      </c>
      <c r="I124" s="235" t="e">
        <f>G124/F124</f>
        <v>#DIV/0!</v>
      </c>
      <c r="J124" s="236"/>
      <c r="K124" s="237"/>
      <c r="L124" s="112" t="e">
        <f>(K124+J124)/F124</f>
        <v>#DIV/0!</v>
      </c>
      <c r="M124" s="88">
        <f>K124+G124+J124</f>
        <v>0</v>
      </c>
      <c r="N124" s="88">
        <f>H124-K124-J124</f>
        <v>0</v>
      </c>
      <c r="O124" s="113" t="e">
        <f>M124/F124</f>
        <v>#DIV/0!</v>
      </c>
      <c r="P124" s="114"/>
      <c r="Q124" s="88"/>
      <c r="R124" s="88"/>
      <c r="S124" s="115">
        <f>+N124+C124+Q124+R124</f>
        <v>0</v>
      </c>
      <c r="T124" s="116" t="e">
        <f t="shared" ref="T124:T126" si="121">+M124/(Q124+F124+R124+C124)</f>
        <v>#DIV/0!</v>
      </c>
      <c r="V124" s="8"/>
      <c r="W124" s="8"/>
      <c r="X124" s="8"/>
      <c r="Y124" s="67"/>
      <c r="Z124" s="8"/>
      <c r="AA124" s="8"/>
      <c r="AB124" s="8"/>
    </row>
    <row r="125" spans="1:28" s="117" customFormat="1" ht="12.75" x14ac:dyDescent="0.2">
      <c r="A125" s="111" t="s">
        <v>32</v>
      </c>
      <c r="B125" s="149"/>
      <c r="C125" s="88">
        <f>Jan!N120+Feb!N120</f>
        <v>205194.58000000007</v>
      </c>
      <c r="D125" s="88">
        <f t="shared" ref="D125:D126" si="122">+X125+AB125</f>
        <v>0</v>
      </c>
      <c r="E125" s="88"/>
      <c r="F125" s="8">
        <f t="shared" ref="F125:F126" si="123">D125+E125</f>
        <v>0</v>
      </c>
      <c r="G125" s="234"/>
      <c r="H125" s="234">
        <f>F125-G125</f>
        <v>0</v>
      </c>
      <c r="I125" s="235" t="e">
        <f>G125/F125</f>
        <v>#DIV/0!</v>
      </c>
      <c r="J125" s="236"/>
      <c r="K125" s="237"/>
      <c r="L125" s="112" t="e">
        <f t="shared" ref="L125:L126" si="124">(K125+J125)/F125</f>
        <v>#DIV/0!</v>
      </c>
      <c r="M125" s="88">
        <f t="shared" ref="M125:M126" si="125">K125+G125+J125</f>
        <v>0</v>
      </c>
      <c r="N125" s="88">
        <f t="shared" ref="N125:N126" si="126">H125-K125-J125</f>
        <v>0</v>
      </c>
      <c r="O125" s="113" t="e">
        <f>M125/F125</f>
        <v>#DIV/0!</v>
      </c>
      <c r="P125" s="114"/>
      <c r="Q125" s="88"/>
      <c r="R125" s="88"/>
      <c r="S125" s="115">
        <f t="shared" ref="S125:S126" si="127">+N125+C125+Q125+R125</f>
        <v>205194.58000000007</v>
      </c>
      <c r="T125" s="116">
        <f t="shared" si="121"/>
        <v>0</v>
      </c>
      <c r="V125" s="8"/>
      <c r="W125" s="8"/>
      <c r="X125" s="8"/>
      <c r="Y125" s="67"/>
      <c r="Z125" s="8"/>
      <c r="AA125" s="8"/>
      <c r="AB125" s="8"/>
    </row>
    <row r="126" spans="1:28" s="117" customFormat="1" ht="12.75" hidden="1" x14ac:dyDescent="0.2">
      <c r="A126" s="111" t="s">
        <v>33</v>
      </c>
      <c r="B126" s="149"/>
      <c r="C126" s="88">
        <f>Jan!N121+Feb!N121</f>
        <v>0</v>
      </c>
      <c r="D126" s="88">
        <f t="shared" si="122"/>
        <v>0</v>
      </c>
      <c r="E126" s="88"/>
      <c r="F126" s="8">
        <f t="shared" si="123"/>
        <v>0</v>
      </c>
      <c r="G126" s="234"/>
      <c r="H126" s="234">
        <f>F126-G126</f>
        <v>0</v>
      </c>
      <c r="I126" s="235" t="e">
        <f>G126/F126</f>
        <v>#DIV/0!</v>
      </c>
      <c r="J126" s="236"/>
      <c r="K126" s="237"/>
      <c r="L126" s="112" t="e">
        <f t="shared" si="124"/>
        <v>#DIV/0!</v>
      </c>
      <c r="M126" s="88">
        <f t="shared" si="125"/>
        <v>0</v>
      </c>
      <c r="N126" s="88">
        <f t="shared" si="126"/>
        <v>0</v>
      </c>
      <c r="O126" s="113" t="e">
        <f>M126/F126</f>
        <v>#DIV/0!</v>
      </c>
      <c r="P126" s="114"/>
      <c r="Q126" s="88"/>
      <c r="R126" s="88"/>
      <c r="S126" s="115">
        <f t="shared" si="127"/>
        <v>0</v>
      </c>
      <c r="T126" s="116" t="e">
        <f t="shared" si="121"/>
        <v>#DIV/0!</v>
      </c>
      <c r="V126" s="8"/>
      <c r="W126" s="8"/>
      <c r="X126" s="8"/>
      <c r="Y126" s="67"/>
      <c r="Z126" s="8"/>
      <c r="AA126" s="8"/>
      <c r="AB126" s="8"/>
    </row>
    <row r="127" spans="1:28" x14ac:dyDescent="0.25">
      <c r="A127" s="118"/>
      <c r="B127" s="149"/>
      <c r="C127" s="18"/>
      <c r="D127" s="18"/>
      <c r="E127" s="18"/>
      <c r="F127" s="6"/>
      <c r="G127" s="238"/>
      <c r="H127" s="238"/>
      <c r="I127" s="239"/>
      <c r="J127" s="240"/>
      <c r="K127" s="241"/>
      <c r="L127" s="100"/>
      <c r="M127" s="18"/>
      <c r="N127" s="20"/>
      <c r="O127" s="102"/>
      <c r="Q127" s="18"/>
      <c r="R127" s="18"/>
      <c r="S127" s="101"/>
      <c r="T127" s="104"/>
      <c r="V127" s="6"/>
      <c r="W127" s="6"/>
      <c r="X127" s="6"/>
      <c r="Y127" s="51"/>
      <c r="Z127" s="6"/>
      <c r="AA127" s="6"/>
      <c r="AB127" s="6"/>
    </row>
    <row r="128" spans="1:28" ht="30" x14ac:dyDescent="0.25">
      <c r="A128" s="105" t="s">
        <v>74</v>
      </c>
      <c r="B128" s="148" t="s">
        <v>75</v>
      </c>
      <c r="C128" s="19">
        <f>SUM(C129:C131)</f>
        <v>0</v>
      </c>
      <c r="D128" s="106">
        <f>SUM(D129:D131)</f>
        <v>0</v>
      </c>
      <c r="E128" s="106">
        <f>SUM(E129:E131)</f>
        <v>0</v>
      </c>
      <c r="F128" s="56">
        <f>D128+E128</f>
        <v>0</v>
      </c>
      <c r="G128" s="249">
        <f>SUM(G129:G131)</f>
        <v>0</v>
      </c>
      <c r="H128" s="249">
        <f>F128-G128</f>
        <v>0</v>
      </c>
      <c r="I128" s="250" t="e">
        <f>G128/F128</f>
        <v>#DIV/0!</v>
      </c>
      <c r="J128" s="249">
        <f>SUM(J129:J131)</f>
        <v>0</v>
      </c>
      <c r="K128" s="249">
        <f>SUM(K129:K131)</f>
        <v>0</v>
      </c>
      <c r="L128" s="107" t="e">
        <f>(K128+J128)/F128</f>
        <v>#DIV/0!</v>
      </c>
      <c r="M128" s="106">
        <f>K128+G128+J128</f>
        <v>0</v>
      </c>
      <c r="N128" s="108">
        <f>H128-K128-J128</f>
        <v>0</v>
      </c>
      <c r="O128" s="107" t="e">
        <f>M128/F128</f>
        <v>#DIV/0!</v>
      </c>
      <c r="P128" s="109"/>
      <c r="Q128" s="106">
        <f>SUM(Q129:Q131)</f>
        <v>0</v>
      </c>
      <c r="R128" s="106">
        <f>SUM(R129:R131)</f>
        <v>0</v>
      </c>
      <c r="S128" s="110">
        <f>+N128+C128+Q128+R128</f>
        <v>0</v>
      </c>
      <c r="T128" s="107" t="e">
        <f>+M128/(Q128+F128+R128+C128)</f>
        <v>#DIV/0!</v>
      </c>
      <c r="V128" s="7">
        <f>SUM(V129:V131)</f>
        <v>0</v>
      </c>
      <c r="W128" s="7">
        <f>SUM(W129:W131)</f>
        <v>0</v>
      </c>
      <c r="X128" s="7">
        <f>SUM(X129:X131)</f>
        <v>0</v>
      </c>
      <c r="Y128" s="51"/>
      <c r="Z128" s="7">
        <f>SUM(Z129:Z131)</f>
        <v>0</v>
      </c>
      <c r="AA128" s="7">
        <f>SUM(AA129:AA131)</f>
        <v>0</v>
      </c>
      <c r="AB128" s="7">
        <f>SUM(AB129:AB131)</f>
        <v>0</v>
      </c>
    </row>
    <row r="129" spans="1:28" s="117" customFormat="1" ht="12.75" hidden="1" x14ac:dyDescent="0.2">
      <c r="A129" s="111" t="s">
        <v>31</v>
      </c>
      <c r="B129" s="149"/>
      <c r="C129" s="88">
        <f>Jan!N124+Feb!N124</f>
        <v>0</v>
      </c>
      <c r="D129" s="88">
        <f>+X129+AB129</f>
        <v>0</v>
      </c>
      <c r="E129" s="88"/>
      <c r="F129" s="8">
        <f>D129+E129</f>
        <v>0</v>
      </c>
      <c r="G129" s="234"/>
      <c r="H129" s="234">
        <f>F129-G129</f>
        <v>0</v>
      </c>
      <c r="I129" s="235" t="e">
        <f>G129/F129</f>
        <v>#DIV/0!</v>
      </c>
      <c r="J129" s="236"/>
      <c r="K129" s="237"/>
      <c r="L129" s="112" t="e">
        <f>(K129+J129)/F129</f>
        <v>#DIV/0!</v>
      </c>
      <c r="M129" s="88">
        <f>K129+G129+J129</f>
        <v>0</v>
      </c>
      <c r="N129" s="88">
        <f>H129-K129-J129</f>
        <v>0</v>
      </c>
      <c r="O129" s="113" t="e">
        <f>M129/F129</f>
        <v>#DIV/0!</v>
      </c>
      <c r="P129" s="114"/>
      <c r="Q129" s="88"/>
      <c r="R129" s="88"/>
      <c r="S129" s="115">
        <f>+N129+C129+Q129+R129</f>
        <v>0</v>
      </c>
      <c r="T129" s="116" t="e">
        <f t="shared" ref="T129:T131" si="128">+M129/(Q129+F129+R129+C129)</f>
        <v>#DIV/0!</v>
      </c>
      <c r="V129" s="8"/>
      <c r="W129" s="8"/>
      <c r="X129" s="8"/>
      <c r="Y129" s="67"/>
      <c r="Z129" s="8"/>
      <c r="AA129" s="8"/>
      <c r="AB129" s="8"/>
    </row>
    <row r="130" spans="1:28" s="117" customFormat="1" ht="12.75" x14ac:dyDescent="0.2">
      <c r="A130" s="111" t="s">
        <v>32</v>
      </c>
      <c r="B130" s="149"/>
      <c r="C130" s="88">
        <f>Jan!N125+Feb!N125</f>
        <v>0</v>
      </c>
      <c r="D130" s="88">
        <f t="shared" ref="D130:D131" si="129">+X130+AB130</f>
        <v>0</v>
      </c>
      <c r="E130" s="88"/>
      <c r="F130" s="8">
        <f t="shared" ref="F130:F131" si="130">D130+E130</f>
        <v>0</v>
      </c>
      <c r="G130" s="234"/>
      <c r="H130" s="234">
        <f>F130-G130</f>
        <v>0</v>
      </c>
      <c r="I130" s="235" t="e">
        <f>G130/F130</f>
        <v>#DIV/0!</v>
      </c>
      <c r="J130" s="236"/>
      <c r="K130" s="237"/>
      <c r="L130" s="112" t="e">
        <f t="shared" ref="L130:L131" si="131">(K130+J130)/F130</f>
        <v>#DIV/0!</v>
      </c>
      <c r="M130" s="88">
        <f t="shared" ref="M130:M131" si="132">K130+G130+J130</f>
        <v>0</v>
      </c>
      <c r="N130" s="88">
        <f t="shared" ref="N130:N131" si="133">H130-K130-J130</f>
        <v>0</v>
      </c>
      <c r="O130" s="113" t="e">
        <f>M130/F130</f>
        <v>#DIV/0!</v>
      </c>
      <c r="P130" s="114"/>
      <c r="Q130" s="88"/>
      <c r="R130" s="88"/>
      <c r="S130" s="115">
        <f t="shared" ref="S130:S131" si="134">+N130+C130+Q130+R130</f>
        <v>0</v>
      </c>
      <c r="T130" s="116" t="e">
        <f t="shared" si="128"/>
        <v>#DIV/0!</v>
      </c>
      <c r="V130" s="8"/>
      <c r="W130" s="8"/>
      <c r="X130" s="8"/>
      <c r="Y130" s="67"/>
      <c r="Z130" s="8"/>
      <c r="AA130" s="8"/>
      <c r="AB130" s="8"/>
    </row>
    <row r="131" spans="1:28" s="117" customFormat="1" ht="12.75" hidden="1" x14ac:dyDescent="0.2">
      <c r="A131" s="111" t="s">
        <v>33</v>
      </c>
      <c r="B131" s="149"/>
      <c r="C131" s="88">
        <f>Jan!N126+Feb!N126</f>
        <v>0</v>
      </c>
      <c r="D131" s="88">
        <f t="shared" si="129"/>
        <v>0</v>
      </c>
      <c r="E131" s="88"/>
      <c r="F131" s="8">
        <f t="shared" si="130"/>
        <v>0</v>
      </c>
      <c r="G131" s="234"/>
      <c r="H131" s="234">
        <f>F131-G131</f>
        <v>0</v>
      </c>
      <c r="I131" s="235" t="e">
        <f>G131/F131</f>
        <v>#DIV/0!</v>
      </c>
      <c r="J131" s="236"/>
      <c r="K131" s="237"/>
      <c r="L131" s="112" t="e">
        <f t="shared" si="131"/>
        <v>#DIV/0!</v>
      </c>
      <c r="M131" s="88">
        <f t="shared" si="132"/>
        <v>0</v>
      </c>
      <c r="N131" s="88">
        <f t="shared" si="133"/>
        <v>0</v>
      </c>
      <c r="O131" s="113" t="e">
        <f>M131/F131</f>
        <v>#DIV/0!</v>
      </c>
      <c r="P131" s="114"/>
      <c r="Q131" s="88"/>
      <c r="R131" s="88"/>
      <c r="S131" s="115">
        <f t="shared" si="134"/>
        <v>0</v>
      </c>
      <c r="T131" s="116" t="e">
        <f t="shared" si="128"/>
        <v>#DIV/0!</v>
      </c>
      <c r="V131" s="8"/>
      <c r="W131" s="8"/>
      <c r="X131" s="8"/>
      <c r="Y131" s="67"/>
      <c r="Z131" s="8"/>
      <c r="AA131" s="8"/>
      <c r="AB131" s="8"/>
    </row>
    <row r="132" spans="1:28" x14ac:dyDescent="0.25">
      <c r="A132" s="118"/>
      <c r="B132" s="149"/>
      <c r="C132" s="18"/>
      <c r="D132" s="18"/>
      <c r="E132" s="18"/>
      <c r="F132" s="6"/>
      <c r="G132" s="238"/>
      <c r="H132" s="238"/>
      <c r="I132" s="239"/>
      <c r="J132" s="240"/>
      <c r="K132" s="241"/>
      <c r="L132" s="100"/>
      <c r="M132" s="18"/>
      <c r="N132" s="20"/>
      <c r="O132" s="102"/>
      <c r="Q132" s="18"/>
      <c r="R132" s="18"/>
      <c r="S132" s="101"/>
      <c r="T132" s="104"/>
      <c r="V132" s="6"/>
      <c r="W132" s="6"/>
      <c r="X132" s="6"/>
      <c r="Y132" s="51"/>
      <c r="Z132" s="6"/>
      <c r="AA132" s="6"/>
      <c r="AB132" s="6"/>
    </row>
    <row r="133" spans="1:28" x14ac:dyDescent="0.25">
      <c r="A133" s="99" t="s">
        <v>76</v>
      </c>
      <c r="B133" s="148"/>
      <c r="C133" s="18"/>
      <c r="D133" s="18"/>
      <c r="E133" s="18"/>
      <c r="F133" s="6"/>
      <c r="G133" s="238"/>
      <c r="H133" s="238"/>
      <c r="I133" s="239"/>
      <c r="J133" s="240"/>
      <c r="K133" s="241"/>
      <c r="L133" s="100"/>
      <c r="M133" s="18"/>
      <c r="N133" s="20"/>
      <c r="O133" s="102"/>
      <c r="Q133" s="18"/>
      <c r="R133" s="18"/>
      <c r="S133" s="101"/>
      <c r="T133" s="104"/>
      <c r="V133" s="6"/>
      <c r="W133" s="6"/>
      <c r="X133" s="6"/>
      <c r="Y133" s="51"/>
      <c r="Z133" s="6"/>
      <c r="AA133" s="6"/>
      <c r="AB133" s="6"/>
    </row>
    <row r="134" spans="1:28" hidden="1" x14ac:dyDescent="0.25">
      <c r="A134" s="99"/>
      <c r="B134" s="148"/>
      <c r="C134" s="18"/>
      <c r="D134" s="18"/>
      <c r="E134" s="18"/>
      <c r="F134" s="6"/>
      <c r="G134" s="238"/>
      <c r="H134" s="238"/>
      <c r="I134" s="239"/>
      <c r="J134" s="240"/>
      <c r="K134" s="241"/>
      <c r="L134" s="100"/>
      <c r="M134" s="18"/>
      <c r="N134" s="20"/>
      <c r="O134" s="102"/>
      <c r="Q134" s="18"/>
      <c r="R134" s="18"/>
      <c r="S134" s="101"/>
      <c r="T134" s="104"/>
      <c r="V134" s="6"/>
      <c r="W134" s="6"/>
      <c r="X134" s="6"/>
      <c r="Y134" s="51"/>
      <c r="Z134" s="6"/>
      <c r="AA134" s="6"/>
      <c r="AB134" s="6"/>
    </row>
    <row r="135" spans="1:28" hidden="1" x14ac:dyDescent="0.25">
      <c r="A135" s="99"/>
      <c r="B135" s="148"/>
      <c r="C135" s="18"/>
      <c r="D135" s="18"/>
      <c r="E135" s="18"/>
      <c r="F135" s="6"/>
      <c r="G135" s="238"/>
      <c r="H135" s="238"/>
      <c r="I135" s="239"/>
      <c r="J135" s="240"/>
      <c r="K135" s="241"/>
      <c r="L135" s="100"/>
      <c r="M135" s="18"/>
      <c r="N135" s="20"/>
      <c r="O135" s="102"/>
      <c r="Q135" s="18"/>
      <c r="R135" s="18"/>
      <c r="S135" s="101"/>
      <c r="T135" s="104"/>
      <c r="V135" s="6"/>
      <c r="W135" s="6"/>
      <c r="X135" s="6"/>
      <c r="Y135" s="51"/>
      <c r="Z135" s="6"/>
      <c r="AA135" s="6"/>
      <c r="AB135" s="6"/>
    </row>
    <row r="136" spans="1:28" ht="45" hidden="1" x14ac:dyDescent="0.25">
      <c r="A136" s="105" t="s">
        <v>77</v>
      </c>
      <c r="B136" s="148" t="s">
        <v>78</v>
      </c>
      <c r="C136" s="19">
        <f>SUM(C137:C139)</f>
        <v>0</v>
      </c>
      <c r="D136" s="106">
        <f>SUM(D137:D139)</f>
        <v>0</v>
      </c>
      <c r="E136" s="106">
        <f>SUM(E137:E139)</f>
        <v>0</v>
      </c>
      <c r="F136" s="56">
        <f>D136+E136</f>
        <v>0</v>
      </c>
      <c r="G136" s="249">
        <f>SUM(G137:G139)</f>
        <v>0</v>
      </c>
      <c r="H136" s="249">
        <f>F136-G136</f>
        <v>0</v>
      </c>
      <c r="I136" s="250" t="e">
        <f>G136/F136</f>
        <v>#DIV/0!</v>
      </c>
      <c r="J136" s="249">
        <f>SUM(J137:J139)</f>
        <v>0</v>
      </c>
      <c r="K136" s="249">
        <f>SUM(K137:K139)</f>
        <v>0</v>
      </c>
      <c r="L136" s="107" t="e">
        <f>(K136+J136)/F136</f>
        <v>#DIV/0!</v>
      </c>
      <c r="M136" s="106">
        <f>K136+G136+J136</f>
        <v>0</v>
      </c>
      <c r="N136" s="108">
        <f>H136-K136-J136</f>
        <v>0</v>
      </c>
      <c r="O136" s="107" t="e">
        <f>M136/F136</f>
        <v>#DIV/0!</v>
      </c>
      <c r="P136" s="109"/>
      <c r="Q136" s="106">
        <f>SUM(Q137:Q139)</f>
        <v>0</v>
      </c>
      <c r="R136" s="106">
        <f>SUM(R137:R139)</f>
        <v>0</v>
      </c>
      <c r="S136" s="110">
        <f>+N136+C136+Q136+R136</f>
        <v>0</v>
      </c>
      <c r="T136" s="107" t="e">
        <f>+M136/(Q136+F136+R136+C136)</f>
        <v>#DIV/0!</v>
      </c>
      <c r="V136" s="7">
        <f>SUM(V137:V139)</f>
        <v>0</v>
      </c>
      <c r="W136" s="7">
        <f>SUM(W137:W139)</f>
        <v>0</v>
      </c>
      <c r="X136" s="7">
        <f>SUM(X137:X139)</f>
        <v>0</v>
      </c>
      <c r="Y136" s="51"/>
      <c r="Z136" s="7">
        <f>SUM(Z137:Z139)</f>
        <v>0</v>
      </c>
      <c r="AA136" s="7">
        <f>SUM(AA137:AA139)</f>
        <v>0</v>
      </c>
      <c r="AB136" s="7">
        <f>SUM(AB137:AB139)</f>
        <v>0</v>
      </c>
    </row>
    <row r="137" spans="1:28" s="117" customFormat="1" ht="12.75" hidden="1" x14ac:dyDescent="0.2">
      <c r="A137" s="111" t="s">
        <v>31</v>
      </c>
      <c r="B137" s="149"/>
      <c r="C137" s="88">
        <f>Jan!N132+Feb!N132</f>
        <v>0</v>
      </c>
      <c r="D137" s="88">
        <f>+X137+AB137</f>
        <v>0</v>
      </c>
      <c r="E137" s="88"/>
      <c r="F137" s="8">
        <f>D137+E137</f>
        <v>0</v>
      </c>
      <c r="G137" s="234"/>
      <c r="H137" s="234">
        <f>F137-G137</f>
        <v>0</v>
      </c>
      <c r="I137" s="235" t="e">
        <f>G137/F137</f>
        <v>#DIV/0!</v>
      </c>
      <c r="J137" s="236"/>
      <c r="K137" s="237"/>
      <c r="L137" s="112" t="e">
        <f>(K137+J137)/F137</f>
        <v>#DIV/0!</v>
      </c>
      <c r="M137" s="88">
        <f>K137+G137+J137</f>
        <v>0</v>
      </c>
      <c r="N137" s="88">
        <f>H137-K137-J137</f>
        <v>0</v>
      </c>
      <c r="O137" s="113" t="e">
        <f>M137/F137</f>
        <v>#DIV/0!</v>
      </c>
      <c r="P137" s="114"/>
      <c r="Q137" s="88"/>
      <c r="R137" s="88"/>
      <c r="S137" s="115">
        <f>+N137+C137+Q137+R137</f>
        <v>0</v>
      </c>
      <c r="T137" s="116" t="e">
        <f t="shared" ref="T137:T139" si="135">+M137/(Q137+F137+R137+C137)</f>
        <v>#DIV/0!</v>
      </c>
      <c r="V137" s="8"/>
      <c r="W137" s="8"/>
      <c r="X137" s="8"/>
      <c r="Y137" s="67"/>
      <c r="Z137" s="8"/>
      <c r="AA137" s="8"/>
      <c r="AB137" s="8"/>
    </row>
    <row r="138" spans="1:28" s="117" customFormat="1" ht="12.75" hidden="1" x14ac:dyDescent="0.2">
      <c r="A138" s="111" t="s">
        <v>32</v>
      </c>
      <c r="B138" s="149"/>
      <c r="C138" s="88">
        <f>Jan!N133+Feb!N133</f>
        <v>0</v>
      </c>
      <c r="D138" s="88">
        <f t="shared" ref="D138:D139" si="136">+X138+AB138</f>
        <v>0</v>
      </c>
      <c r="E138" s="88"/>
      <c r="F138" s="8">
        <f t="shared" ref="F138:F139" si="137">D138+E138</f>
        <v>0</v>
      </c>
      <c r="G138" s="234"/>
      <c r="H138" s="234">
        <f>F138-G138</f>
        <v>0</v>
      </c>
      <c r="I138" s="235" t="e">
        <f>G138/F138</f>
        <v>#DIV/0!</v>
      </c>
      <c r="J138" s="236"/>
      <c r="K138" s="237"/>
      <c r="L138" s="112" t="e">
        <f t="shared" ref="L138:L139" si="138">(K138+J138)/F138</f>
        <v>#DIV/0!</v>
      </c>
      <c r="M138" s="88">
        <f t="shared" ref="M138:M139" si="139">K138+G138+J138</f>
        <v>0</v>
      </c>
      <c r="N138" s="88">
        <f t="shared" ref="N138:N139" si="140">H138-K138-J138</f>
        <v>0</v>
      </c>
      <c r="O138" s="113" t="e">
        <f>M138/F138</f>
        <v>#DIV/0!</v>
      </c>
      <c r="P138" s="114"/>
      <c r="Q138" s="88"/>
      <c r="R138" s="88"/>
      <c r="S138" s="115">
        <f t="shared" ref="S138:S139" si="141">+N138+C138+Q138+R138</f>
        <v>0</v>
      </c>
      <c r="T138" s="116" t="e">
        <f t="shared" si="135"/>
        <v>#DIV/0!</v>
      </c>
      <c r="V138" s="8"/>
      <c r="W138" s="8"/>
      <c r="X138" s="8"/>
      <c r="Y138" s="67"/>
      <c r="Z138" s="8"/>
      <c r="AA138" s="8"/>
      <c r="AB138" s="8"/>
    </row>
    <row r="139" spans="1:28" s="117" customFormat="1" ht="12.75" hidden="1" x14ac:dyDescent="0.2">
      <c r="A139" s="111" t="s">
        <v>33</v>
      </c>
      <c r="B139" s="149"/>
      <c r="C139" s="88">
        <f>Jan!N134+Feb!N134</f>
        <v>0</v>
      </c>
      <c r="D139" s="88">
        <f t="shared" si="136"/>
        <v>0</v>
      </c>
      <c r="E139" s="88"/>
      <c r="F139" s="8">
        <f t="shared" si="137"/>
        <v>0</v>
      </c>
      <c r="G139" s="234"/>
      <c r="H139" s="234">
        <f>F139-G139</f>
        <v>0</v>
      </c>
      <c r="I139" s="235" t="e">
        <f>G139/F139</f>
        <v>#DIV/0!</v>
      </c>
      <c r="J139" s="236"/>
      <c r="K139" s="237"/>
      <c r="L139" s="112" t="e">
        <f t="shared" si="138"/>
        <v>#DIV/0!</v>
      </c>
      <c r="M139" s="88">
        <f t="shared" si="139"/>
        <v>0</v>
      </c>
      <c r="N139" s="88">
        <f t="shared" si="140"/>
        <v>0</v>
      </c>
      <c r="O139" s="113" t="e">
        <f>M139/F139</f>
        <v>#DIV/0!</v>
      </c>
      <c r="P139" s="114"/>
      <c r="Q139" s="88"/>
      <c r="R139" s="88"/>
      <c r="S139" s="115">
        <f t="shared" si="141"/>
        <v>0</v>
      </c>
      <c r="T139" s="116" t="e">
        <f t="shared" si="135"/>
        <v>#DIV/0!</v>
      </c>
      <c r="V139" s="8"/>
      <c r="W139" s="8"/>
      <c r="X139" s="8"/>
      <c r="Y139" s="67"/>
      <c r="Z139" s="8"/>
      <c r="AA139" s="8"/>
      <c r="AB139" s="8"/>
    </row>
    <row r="140" spans="1:28" hidden="1" x14ac:dyDescent="0.25">
      <c r="A140" s="118"/>
      <c r="B140" s="149"/>
      <c r="C140" s="18"/>
      <c r="D140" s="18"/>
      <c r="E140" s="18"/>
      <c r="F140" s="6"/>
      <c r="G140" s="238"/>
      <c r="H140" s="238"/>
      <c r="I140" s="239"/>
      <c r="J140" s="240"/>
      <c r="K140" s="241"/>
      <c r="L140" s="100"/>
      <c r="M140" s="18"/>
      <c r="N140" s="20"/>
      <c r="O140" s="102"/>
      <c r="Q140" s="18"/>
      <c r="R140" s="18"/>
      <c r="S140" s="101"/>
      <c r="T140" s="104"/>
      <c r="V140" s="6"/>
      <c r="W140" s="6"/>
      <c r="X140" s="6"/>
      <c r="Y140" s="51"/>
      <c r="Z140" s="6"/>
      <c r="AA140" s="6"/>
      <c r="AB140" s="6"/>
    </row>
    <row r="141" spans="1:28" hidden="1" x14ac:dyDescent="0.25">
      <c r="A141" s="99"/>
      <c r="B141" s="148"/>
      <c r="C141" s="18"/>
      <c r="D141" s="18"/>
      <c r="E141" s="18"/>
      <c r="F141" s="6"/>
      <c r="G141" s="238"/>
      <c r="H141" s="238"/>
      <c r="I141" s="239"/>
      <c r="J141" s="240"/>
      <c r="K141" s="241"/>
      <c r="L141" s="100"/>
      <c r="M141" s="18"/>
      <c r="N141" s="20"/>
      <c r="O141" s="102"/>
      <c r="Q141" s="18"/>
      <c r="R141" s="18"/>
      <c r="S141" s="101"/>
      <c r="T141" s="104"/>
      <c r="V141" s="6"/>
      <c r="W141" s="6"/>
      <c r="X141" s="6"/>
      <c r="Y141" s="51"/>
      <c r="Z141" s="6"/>
      <c r="AA141" s="6"/>
      <c r="AB141" s="6"/>
    </row>
    <row r="142" spans="1:28" ht="60" hidden="1" x14ac:dyDescent="0.25">
      <c r="A142" s="105" t="s">
        <v>79</v>
      </c>
      <c r="B142" s="148" t="s">
        <v>80</v>
      </c>
      <c r="C142" s="19">
        <f>SUM(C143:C145)</f>
        <v>0</v>
      </c>
      <c r="D142" s="106">
        <f>SUM(D143:D145)</f>
        <v>0</v>
      </c>
      <c r="E142" s="106">
        <f>SUM(E143:E145)</f>
        <v>0</v>
      </c>
      <c r="F142" s="56">
        <f>D142+E142</f>
        <v>0</v>
      </c>
      <c r="G142" s="249">
        <f>SUM(G143:G145)</f>
        <v>0</v>
      </c>
      <c r="H142" s="249">
        <f>F142-G142</f>
        <v>0</v>
      </c>
      <c r="I142" s="250" t="e">
        <f>G142/F142</f>
        <v>#DIV/0!</v>
      </c>
      <c r="J142" s="249">
        <f>SUM(J143:J145)</f>
        <v>0</v>
      </c>
      <c r="K142" s="249">
        <f>SUM(K143:K145)</f>
        <v>0</v>
      </c>
      <c r="L142" s="107" t="e">
        <f>(K142+J142)/F142</f>
        <v>#DIV/0!</v>
      </c>
      <c r="M142" s="106">
        <f>K142+G142+J142</f>
        <v>0</v>
      </c>
      <c r="N142" s="108">
        <f>H142-K142-J142</f>
        <v>0</v>
      </c>
      <c r="O142" s="107" t="e">
        <f>M142/F142</f>
        <v>#DIV/0!</v>
      </c>
      <c r="P142" s="109"/>
      <c r="Q142" s="106">
        <f>SUM(Q143:Q145)</f>
        <v>0</v>
      </c>
      <c r="R142" s="106">
        <f>SUM(R143:R145)</f>
        <v>0</v>
      </c>
      <c r="S142" s="110">
        <f>+N142+C142+Q142+R142</f>
        <v>0</v>
      </c>
      <c r="T142" s="107" t="e">
        <f>+M142/(Q142+F142+R142+C142)</f>
        <v>#DIV/0!</v>
      </c>
      <c r="V142" s="7">
        <f>SUM(V143:V145)</f>
        <v>0</v>
      </c>
      <c r="W142" s="7">
        <f>SUM(W143:W145)</f>
        <v>0</v>
      </c>
      <c r="X142" s="7">
        <f>SUM(X143:X145)</f>
        <v>0</v>
      </c>
      <c r="Y142" s="51"/>
      <c r="Z142" s="7">
        <f>SUM(Z143:Z145)</f>
        <v>0</v>
      </c>
      <c r="AA142" s="7">
        <f>SUM(AA143:AA145)</f>
        <v>0</v>
      </c>
      <c r="AB142" s="7">
        <f>SUM(AB143:AB145)</f>
        <v>0</v>
      </c>
    </row>
    <row r="143" spans="1:28" s="117" customFormat="1" ht="12.75" hidden="1" x14ac:dyDescent="0.2">
      <c r="A143" s="111" t="s">
        <v>31</v>
      </c>
      <c r="B143" s="149"/>
      <c r="C143" s="88">
        <f>Jan!N138+Feb!N138</f>
        <v>0</v>
      </c>
      <c r="D143" s="88">
        <f>+X143+AB143</f>
        <v>0</v>
      </c>
      <c r="E143" s="88"/>
      <c r="F143" s="8">
        <f>D143+E143</f>
        <v>0</v>
      </c>
      <c r="G143" s="234"/>
      <c r="H143" s="234">
        <f>F143-G143</f>
        <v>0</v>
      </c>
      <c r="I143" s="235" t="e">
        <f>G143/F143</f>
        <v>#DIV/0!</v>
      </c>
      <c r="J143" s="236"/>
      <c r="K143" s="237"/>
      <c r="L143" s="112" t="e">
        <f>(K143+J143)/F143</f>
        <v>#DIV/0!</v>
      </c>
      <c r="M143" s="88">
        <f>K143+G143+J143</f>
        <v>0</v>
      </c>
      <c r="N143" s="88">
        <f>H143-K143-J143</f>
        <v>0</v>
      </c>
      <c r="O143" s="113" t="e">
        <f>M143/F143</f>
        <v>#DIV/0!</v>
      </c>
      <c r="P143" s="114"/>
      <c r="Q143" s="88"/>
      <c r="R143" s="88"/>
      <c r="S143" s="115">
        <f>+N143+C143+Q143+R143</f>
        <v>0</v>
      </c>
      <c r="T143" s="116" t="e">
        <f t="shared" ref="T143:T145" si="142">+M143/(Q143+F143+R143+C143)</f>
        <v>#DIV/0!</v>
      </c>
      <c r="V143" s="8"/>
      <c r="W143" s="8"/>
      <c r="X143" s="8"/>
      <c r="Y143" s="67"/>
      <c r="Z143" s="8"/>
      <c r="AA143" s="8"/>
      <c r="AB143" s="8"/>
    </row>
    <row r="144" spans="1:28" s="117" customFormat="1" ht="12.75" hidden="1" x14ac:dyDescent="0.2">
      <c r="A144" s="111" t="s">
        <v>32</v>
      </c>
      <c r="B144" s="149"/>
      <c r="C144" s="88">
        <f>Jan!N139+Feb!N139</f>
        <v>0</v>
      </c>
      <c r="D144" s="88">
        <f t="shared" ref="D144:D145" si="143">+X144+AB144</f>
        <v>0</v>
      </c>
      <c r="E144" s="88"/>
      <c r="F144" s="8">
        <f t="shared" ref="F144:F145" si="144">D144+E144</f>
        <v>0</v>
      </c>
      <c r="G144" s="234"/>
      <c r="H144" s="234">
        <f>F144-G144</f>
        <v>0</v>
      </c>
      <c r="I144" s="235" t="e">
        <f>G144/F144</f>
        <v>#DIV/0!</v>
      </c>
      <c r="J144" s="236"/>
      <c r="K144" s="237"/>
      <c r="L144" s="112" t="e">
        <f t="shared" ref="L144:L145" si="145">(K144+J144)/F144</f>
        <v>#DIV/0!</v>
      </c>
      <c r="M144" s="88">
        <f t="shared" ref="M144:M145" si="146">K144+G144+J144</f>
        <v>0</v>
      </c>
      <c r="N144" s="88">
        <f t="shared" ref="N144:N145" si="147">H144-K144-J144</f>
        <v>0</v>
      </c>
      <c r="O144" s="113" t="e">
        <f>M144/F144</f>
        <v>#DIV/0!</v>
      </c>
      <c r="P144" s="114"/>
      <c r="Q144" s="88"/>
      <c r="R144" s="88"/>
      <c r="S144" s="115">
        <f t="shared" ref="S144:S145" si="148">+N144+C144+Q144+R144</f>
        <v>0</v>
      </c>
      <c r="T144" s="116" t="e">
        <f t="shared" si="142"/>
        <v>#DIV/0!</v>
      </c>
      <c r="V144" s="8"/>
      <c r="W144" s="8"/>
      <c r="X144" s="8"/>
      <c r="Y144" s="67"/>
      <c r="Z144" s="8"/>
      <c r="AA144" s="8"/>
      <c r="AB144" s="8"/>
    </row>
    <row r="145" spans="1:28" s="117" customFormat="1" ht="12.75" hidden="1" x14ac:dyDescent="0.2">
      <c r="A145" s="111" t="s">
        <v>33</v>
      </c>
      <c r="B145" s="149"/>
      <c r="C145" s="88">
        <f>Jan!N140+Feb!N140</f>
        <v>0</v>
      </c>
      <c r="D145" s="88">
        <f t="shared" si="143"/>
        <v>0</v>
      </c>
      <c r="E145" s="88"/>
      <c r="F145" s="8">
        <f t="shared" si="144"/>
        <v>0</v>
      </c>
      <c r="G145" s="234"/>
      <c r="H145" s="234">
        <f>F145-G145</f>
        <v>0</v>
      </c>
      <c r="I145" s="235" t="e">
        <f>G145/F145</f>
        <v>#DIV/0!</v>
      </c>
      <c r="J145" s="236"/>
      <c r="K145" s="237"/>
      <c r="L145" s="112" t="e">
        <f t="shared" si="145"/>
        <v>#DIV/0!</v>
      </c>
      <c r="M145" s="88">
        <f t="shared" si="146"/>
        <v>0</v>
      </c>
      <c r="N145" s="88">
        <f t="shared" si="147"/>
        <v>0</v>
      </c>
      <c r="O145" s="113" t="e">
        <f>M145/F145</f>
        <v>#DIV/0!</v>
      </c>
      <c r="P145" s="114"/>
      <c r="Q145" s="88"/>
      <c r="R145" s="88"/>
      <c r="S145" s="115">
        <f t="shared" si="148"/>
        <v>0</v>
      </c>
      <c r="T145" s="116" t="e">
        <f t="shared" si="142"/>
        <v>#DIV/0!</v>
      </c>
      <c r="V145" s="8"/>
      <c r="W145" s="8"/>
      <c r="X145" s="8"/>
      <c r="Y145" s="67"/>
      <c r="Z145" s="8"/>
      <c r="AA145" s="8"/>
      <c r="AB145" s="8"/>
    </row>
    <row r="146" spans="1:28" x14ac:dyDescent="0.25">
      <c r="A146" s="118"/>
      <c r="B146" s="149"/>
      <c r="C146" s="18"/>
      <c r="D146" s="18"/>
      <c r="E146" s="18"/>
      <c r="F146" s="6"/>
      <c r="G146" s="238"/>
      <c r="H146" s="238"/>
      <c r="I146" s="239"/>
      <c r="J146" s="240"/>
      <c r="K146" s="241"/>
      <c r="L146" s="100"/>
      <c r="M146" s="18"/>
      <c r="N146" s="20"/>
      <c r="O146" s="102"/>
      <c r="Q146" s="18"/>
      <c r="R146" s="18"/>
      <c r="S146" s="101"/>
      <c r="T146" s="104"/>
      <c r="V146" s="6"/>
      <c r="W146" s="6"/>
      <c r="X146" s="6"/>
      <c r="Y146" s="51"/>
      <c r="Z146" s="6"/>
      <c r="AA146" s="6"/>
      <c r="AB146" s="6"/>
    </row>
    <row r="147" spans="1:28" x14ac:dyDescent="0.25">
      <c r="A147" s="105" t="s">
        <v>81</v>
      </c>
      <c r="B147" s="148" t="s">
        <v>82</v>
      </c>
      <c r="C147" s="19">
        <f>SUM(C148:C150)</f>
        <v>0</v>
      </c>
      <c r="D147" s="106">
        <f>SUM(D148:D150)</f>
        <v>0</v>
      </c>
      <c r="E147" s="106">
        <f>SUM(E148:E150)</f>
        <v>0</v>
      </c>
      <c r="F147" s="56">
        <f>D147+E147</f>
        <v>0</v>
      </c>
      <c r="G147" s="249">
        <f>SUM(G148:G150)</f>
        <v>0</v>
      </c>
      <c r="H147" s="249">
        <f>F147-G147</f>
        <v>0</v>
      </c>
      <c r="I147" s="250" t="e">
        <f>G147/F147</f>
        <v>#DIV/0!</v>
      </c>
      <c r="J147" s="249">
        <f>SUM(J148:J150)</f>
        <v>0</v>
      </c>
      <c r="K147" s="249">
        <f>SUM(K148:K150)</f>
        <v>0</v>
      </c>
      <c r="L147" s="107" t="e">
        <f>(K147+J147)/F147</f>
        <v>#DIV/0!</v>
      </c>
      <c r="M147" s="106">
        <f>K147+G147+J147</f>
        <v>0</v>
      </c>
      <c r="N147" s="108">
        <f>H147-K147-J147</f>
        <v>0</v>
      </c>
      <c r="O147" s="107" t="e">
        <f>M147/F147</f>
        <v>#DIV/0!</v>
      </c>
      <c r="P147" s="109"/>
      <c r="Q147" s="106">
        <f>SUM(Q148:Q150)</f>
        <v>0</v>
      </c>
      <c r="R147" s="106">
        <f>SUM(R148:R150)</f>
        <v>0</v>
      </c>
      <c r="S147" s="110">
        <f>+N147+C147+Q147+R147</f>
        <v>0</v>
      </c>
      <c r="T147" s="107" t="e">
        <f>+M147/(Q147+F147+R147+C147)</f>
        <v>#DIV/0!</v>
      </c>
      <c r="V147" s="7">
        <f>SUM(V148:V150)</f>
        <v>0</v>
      </c>
      <c r="W147" s="7">
        <f>SUM(W148:W150)</f>
        <v>0</v>
      </c>
      <c r="X147" s="7">
        <f>SUM(X148:X150)</f>
        <v>0</v>
      </c>
      <c r="Y147" s="51"/>
      <c r="Z147" s="7">
        <f>SUM(Z148:Z150)</f>
        <v>0</v>
      </c>
      <c r="AA147" s="7">
        <f>SUM(AA148:AA150)</f>
        <v>0</v>
      </c>
      <c r="AB147" s="7">
        <f>SUM(AB148:AB150)</f>
        <v>0</v>
      </c>
    </row>
    <row r="148" spans="1:28" s="117" customFormat="1" ht="12.75" hidden="1" x14ac:dyDescent="0.2">
      <c r="A148" s="111" t="s">
        <v>31</v>
      </c>
      <c r="B148" s="149"/>
      <c r="C148" s="88">
        <f>Jan!N143+Feb!N143</f>
        <v>0</v>
      </c>
      <c r="D148" s="88">
        <f>+X148+AB148</f>
        <v>0</v>
      </c>
      <c r="E148" s="88"/>
      <c r="F148" s="8">
        <f>D148+E148</f>
        <v>0</v>
      </c>
      <c r="G148" s="234"/>
      <c r="H148" s="234">
        <f>F148-G148</f>
        <v>0</v>
      </c>
      <c r="I148" s="235" t="e">
        <f>G148/F148</f>
        <v>#DIV/0!</v>
      </c>
      <c r="J148" s="236"/>
      <c r="K148" s="237"/>
      <c r="L148" s="112" t="e">
        <f>(K148+J148)/F148</f>
        <v>#DIV/0!</v>
      </c>
      <c r="M148" s="88">
        <f>K148+G148+J148</f>
        <v>0</v>
      </c>
      <c r="N148" s="88">
        <f>H148-K148-J148</f>
        <v>0</v>
      </c>
      <c r="O148" s="113" t="e">
        <f>M148/F148</f>
        <v>#DIV/0!</v>
      </c>
      <c r="P148" s="114"/>
      <c r="Q148" s="88"/>
      <c r="R148" s="88"/>
      <c r="S148" s="115">
        <f>+N148+C148+Q148+R148</f>
        <v>0</v>
      </c>
      <c r="T148" s="116" t="e">
        <f t="shared" ref="T148:T150" si="149">+M148/(Q148+F148+R148+C148)</f>
        <v>#DIV/0!</v>
      </c>
      <c r="V148" s="8"/>
      <c r="W148" s="8"/>
      <c r="X148" s="8"/>
      <c r="Y148" s="67"/>
      <c r="Z148" s="8"/>
      <c r="AA148" s="8"/>
      <c r="AB148" s="8"/>
    </row>
    <row r="149" spans="1:28" s="117" customFormat="1" ht="12.75" x14ac:dyDescent="0.2">
      <c r="A149" s="111" t="s">
        <v>32</v>
      </c>
      <c r="B149" s="149"/>
      <c r="C149" s="88">
        <f>Jan!N144+Feb!N144</f>
        <v>0</v>
      </c>
      <c r="D149" s="88">
        <f t="shared" ref="D149:D150" si="150">+X149+AB149</f>
        <v>0</v>
      </c>
      <c r="E149" s="88"/>
      <c r="F149" s="8">
        <f t="shared" ref="F149:F150" si="151">D149+E149</f>
        <v>0</v>
      </c>
      <c r="G149" s="234"/>
      <c r="H149" s="234">
        <f>F149-G149</f>
        <v>0</v>
      </c>
      <c r="I149" s="235" t="e">
        <f>G149/F149</f>
        <v>#DIV/0!</v>
      </c>
      <c r="J149" s="236"/>
      <c r="K149" s="237"/>
      <c r="L149" s="112" t="e">
        <f t="shared" ref="L149:L150" si="152">(K149+J149)/F149</f>
        <v>#DIV/0!</v>
      </c>
      <c r="M149" s="88">
        <f t="shared" ref="M149:M150" si="153">K149+G149+J149</f>
        <v>0</v>
      </c>
      <c r="N149" s="88">
        <f t="shared" ref="N149:N150" si="154">H149-K149-J149</f>
        <v>0</v>
      </c>
      <c r="O149" s="113" t="e">
        <f>M149/F149</f>
        <v>#DIV/0!</v>
      </c>
      <c r="P149" s="114"/>
      <c r="Q149" s="88"/>
      <c r="R149" s="88"/>
      <c r="S149" s="115">
        <f t="shared" ref="S149:S150" si="155">+N149+C149+Q149+R149</f>
        <v>0</v>
      </c>
      <c r="T149" s="116" t="e">
        <f t="shared" si="149"/>
        <v>#DIV/0!</v>
      </c>
      <c r="V149" s="8"/>
      <c r="W149" s="8"/>
      <c r="X149" s="8"/>
      <c r="Y149" s="67"/>
      <c r="Z149" s="8"/>
      <c r="AA149" s="8"/>
      <c r="AB149" s="8"/>
    </row>
    <row r="150" spans="1:28" s="117" customFormat="1" ht="12.75" hidden="1" x14ac:dyDescent="0.2">
      <c r="A150" s="111" t="s">
        <v>33</v>
      </c>
      <c r="B150" s="149"/>
      <c r="C150" s="88">
        <f>Jan!N145+Feb!N145</f>
        <v>0</v>
      </c>
      <c r="D150" s="88">
        <f t="shared" si="150"/>
        <v>0</v>
      </c>
      <c r="E150" s="88"/>
      <c r="F150" s="8">
        <f t="shared" si="151"/>
        <v>0</v>
      </c>
      <c r="G150" s="234"/>
      <c r="H150" s="234">
        <f>F150-G150</f>
        <v>0</v>
      </c>
      <c r="I150" s="235" t="e">
        <f>G150/F150</f>
        <v>#DIV/0!</v>
      </c>
      <c r="J150" s="236"/>
      <c r="K150" s="237"/>
      <c r="L150" s="112" t="e">
        <f t="shared" si="152"/>
        <v>#DIV/0!</v>
      </c>
      <c r="M150" s="88">
        <f t="shared" si="153"/>
        <v>0</v>
      </c>
      <c r="N150" s="88">
        <f t="shared" si="154"/>
        <v>0</v>
      </c>
      <c r="O150" s="113" t="e">
        <f>M150/F150</f>
        <v>#DIV/0!</v>
      </c>
      <c r="P150" s="114"/>
      <c r="Q150" s="88"/>
      <c r="R150" s="88"/>
      <c r="S150" s="115">
        <f t="shared" si="155"/>
        <v>0</v>
      </c>
      <c r="T150" s="116" t="e">
        <f t="shared" si="149"/>
        <v>#DIV/0!</v>
      </c>
      <c r="V150" s="8"/>
      <c r="W150" s="8"/>
      <c r="X150" s="8"/>
      <c r="Y150" s="67"/>
      <c r="Z150" s="8"/>
      <c r="AA150" s="8"/>
      <c r="AB150" s="8"/>
    </row>
    <row r="151" spans="1:28" x14ac:dyDescent="0.25">
      <c r="A151" s="118"/>
      <c r="B151" s="149"/>
      <c r="C151" s="18"/>
      <c r="D151" s="18"/>
      <c r="E151" s="18"/>
      <c r="F151" s="6"/>
      <c r="G151" s="238"/>
      <c r="H151" s="238"/>
      <c r="I151" s="239"/>
      <c r="J151" s="240"/>
      <c r="K151" s="241"/>
      <c r="L151" s="100"/>
      <c r="M151" s="18"/>
      <c r="N151" s="20"/>
      <c r="O151" s="102"/>
      <c r="Q151" s="18"/>
      <c r="R151" s="18"/>
      <c r="S151" s="101"/>
      <c r="T151" s="104"/>
      <c r="V151" s="6"/>
      <c r="W151" s="6"/>
      <c r="X151" s="6"/>
      <c r="Y151" s="51"/>
      <c r="Z151" s="6"/>
      <c r="AA151" s="6"/>
      <c r="AB151" s="6"/>
    </row>
    <row r="152" spans="1:28" ht="45" x14ac:dyDescent="0.25">
      <c r="A152" s="129" t="s">
        <v>83</v>
      </c>
      <c r="B152" s="148"/>
      <c r="C152" s="18"/>
      <c r="D152" s="18"/>
      <c r="E152" s="18"/>
      <c r="F152" s="6"/>
      <c r="G152" s="238"/>
      <c r="H152" s="238"/>
      <c r="I152" s="239"/>
      <c r="J152" s="240"/>
      <c r="K152" s="241"/>
      <c r="L152" s="100"/>
      <c r="M152" s="18"/>
      <c r="N152" s="20"/>
      <c r="O152" s="102"/>
      <c r="Q152" s="18"/>
      <c r="R152" s="18"/>
      <c r="S152" s="101"/>
      <c r="T152" s="104"/>
      <c r="V152" s="6"/>
      <c r="W152" s="6"/>
      <c r="X152" s="6"/>
      <c r="Y152" s="51"/>
      <c r="Z152" s="6"/>
      <c r="AA152" s="6"/>
      <c r="AB152" s="6"/>
    </row>
    <row r="153" spans="1:28" x14ac:dyDescent="0.25">
      <c r="A153" s="99"/>
      <c r="B153" s="148"/>
      <c r="C153" s="18"/>
      <c r="D153" s="18"/>
      <c r="E153" s="18"/>
      <c r="F153" s="6"/>
      <c r="G153" s="238"/>
      <c r="H153" s="238"/>
      <c r="I153" s="239"/>
      <c r="J153" s="240"/>
      <c r="K153" s="241"/>
      <c r="L153" s="100"/>
      <c r="M153" s="18"/>
      <c r="N153" s="20"/>
      <c r="O153" s="102"/>
      <c r="Q153" s="18"/>
      <c r="R153" s="18"/>
      <c r="S153" s="101"/>
      <c r="T153" s="104"/>
      <c r="V153" s="6"/>
      <c r="W153" s="6"/>
      <c r="X153" s="6"/>
      <c r="Y153" s="51"/>
      <c r="Z153" s="6"/>
      <c r="AA153" s="6"/>
      <c r="AB153" s="6"/>
    </row>
    <row r="154" spans="1:28" ht="30" x14ac:dyDescent="0.25">
      <c r="A154" s="105" t="s">
        <v>84</v>
      </c>
      <c r="B154" s="148" t="s">
        <v>85</v>
      </c>
      <c r="C154" s="19">
        <f>SUM(C155:C157)</f>
        <v>4386.75</v>
      </c>
      <c r="D154" s="106">
        <f>SUM(D155:D157)</f>
        <v>0</v>
      </c>
      <c r="E154" s="106">
        <f>SUM(E155:E157)</f>
        <v>0</v>
      </c>
      <c r="F154" s="56">
        <f>D154+E154</f>
        <v>0</v>
      </c>
      <c r="G154" s="249">
        <f>SUM(G155:G157)</f>
        <v>0</v>
      </c>
      <c r="H154" s="249">
        <f>F154-G154</f>
        <v>0</v>
      </c>
      <c r="I154" s="250" t="e">
        <f>G154/F154</f>
        <v>#DIV/0!</v>
      </c>
      <c r="J154" s="249">
        <f>SUM(J155:J157)</f>
        <v>0</v>
      </c>
      <c r="K154" s="249">
        <f>SUM(K155:K157)</f>
        <v>0</v>
      </c>
      <c r="L154" s="107" t="e">
        <f>(K154+J154)/F154</f>
        <v>#DIV/0!</v>
      </c>
      <c r="M154" s="106">
        <f>K154+G154+J154</f>
        <v>0</v>
      </c>
      <c r="N154" s="108">
        <f>H154-K154-J154</f>
        <v>0</v>
      </c>
      <c r="O154" s="107" t="e">
        <f>M154/F154</f>
        <v>#DIV/0!</v>
      </c>
      <c r="P154" s="109"/>
      <c r="Q154" s="106">
        <f>SUM(Q155:Q157)</f>
        <v>0</v>
      </c>
      <c r="R154" s="106">
        <f>SUM(R155:R157)</f>
        <v>0</v>
      </c>
      <c r="S154" s="110">
        <f>+N154+C154+Q154+R154</f>
        <v>4386.75</v>
      </c>
      <c r="T154" s="107">
        <f>+M154/(Q154+F154+R154+C154)</f>
        <v>0</v>
      </c>
      <c r="V154" s="7">
        <f>SUM(V155:V157)</f>
        <v>0</v>
      </c>
      <c r="W154" s="7">
        <f>SUM(W155:W157)</f>
        <v>0</v>
      </c>
      <c r="X154" s="7">
        <f>SUM(X155:X157)</f>
        <v>0</v>
      </c>
      <c r="Y154" s="51"/>
      <c r="Z154" s="7">
        <f>SUM(Z155:Z157)</f>
        <v>0</v>
      </c>
      <c r="AA154" s="7">
        <f>SUM(AA155:AA157)</f>
        <v>0</v>
      </c>
      <c r="AB154" s="7">
        <f>SUM(AB155:AB157)</f>
        <v>0</v>
      </c>
    </row>
    <row r="155" spans="1:28" s="117" customFormat="1" ht="12.75" hidden="1" x14ac:dyDescent="0.2">
      <c r="A155" s="111" t="s">
        <v>31</v>
      </c>
      <c r="B155" s="149"/>
      <c r="C155" s="88">
        <f>Jan!N150+Feb!N150</f>
        <v>0</v>
      </c>
      <c r="D155" s="88">
        <f>+X155+AB155</f>
        <v>0</v>
      </c>
      <c r="E155" s="88"/>
      <c r="F155" s="8">
        <f>D155+E155</f>
        <v>0</v>
      </c>
      <c r="G155" s="234"/>
      <c r="H155" s="234">
        <f>F155-G155</f>
        <v>0</v>
      </c>
      <c r="I155" s="235" t="e">
        <f>G155/F155</f>
        <v>#DIV/0!</v>
      </c>
      <c r="J155" s="236"/>
      <c r="K155" s="237"/>
      <c r="L155" s="112" t="e">
        <f>(K155+J155)/F155</f>
        <v>#DIV/0!</v>
      </c>
      <c r="M155" s="88">
        <f>K155+G155+J155</f>
        <v>0</v>
      </c>
      <c r="N155" s="88">
        <f>H155-K155-J155</f>
        <v>0</v>
      </c>
      <c r="O155" s="113" t="e">
        <f>M155/F155</f>
        <v>#DIV/0!</v>
      </c>
      <c r="P155" s="114"/>
      <c r="Q155" s="88"/>
      <c r="R155" s="88"/>
      <c r="S155" s="115">
        <f>+N155+C155+Q155+R155</f>
        <v>0</v>
      </c>
      <c r="T155" s="116" t="e">
        <f t="shared" ref="T155:T157" si="156">+M155/(Q155+F155+R155+C155)</f>
        <v>#DIV/0!</v>
      </c>
      <c r="V155" s="8"/>
      <c r="W155" s="8"/>
      <c r="X155" s="8"/>
      <c r="Y155" s="67"/>
      <c r="Z155" s="8"/>
      <c r="AA155" s="8"/>
      <c r="AB155" s="8"/>
    </row>
    <row r="156" spans="1:28" s="117" customFormat="1" ht="12.75" x14ac:dyDescent="0.2">
      <c r="A156" s="111" t="s">
        <v>32</v>
      </c>
      <c r="B156" s="149"/>
      <c r="C156" s="88">
        <f>Jan!N151+Feb!N151</f>
        <v>4386.75</v>
      </c>
      <c r="D156" s="88">
        <f t="shared" ref="D156:D157" si="157">+X156+AB156</f>
        <v>0</v>
      </c>
      <c r="E156" s="88"/>
      <c r="F156" s="8">
        <f t="shared" ref="F156:F157" si="158">D156+E156</f>
        <v>0</v>
      </c>
      <c r="G156" s="234"/>
      <c r="H156" s="234">
        <f>F156-G156</f>
        <v>0</v>
      </c>
      <c r="I156" s="235" t="e">
        <f>G156/F156</f>
        <v>#DIV/0!</v>
      </c>
      <c r="J156" s="236"/>
      <c r="K156" s="237"/>
      <c r="L156" s="112" t="e">
        <f t="shared" ref="L156:L157" si="159">(K156+J156)/F156</f>
        <v>#DIV/0!</v>
      </c>
      <c r="M156" s="88">
        <f t="shared" ref="M156:M157" si="160">K156+G156+J156</f>
        <v>0</v>
      </c>
      <c r="N156" s="88">
        <f t="shared" ref="N156:N157" si="161">H156-K156-J156</f>
        <v>0</v>
      </c>
      <c r="O156" s="113" t="e">
        <f>M156/F156</f>
        <v>#DIV/0!</v>
      </c>
      <c r="P156" s="114"/>
      <c r="Q156" s="88"/>
      <c r="R156" s="88"/>
      <c r="S156" s="115">
        <f t="shared" ref="S156:S157" si="162">+N156+C156+Q156+R156</f>
        <v>4386.75</v>
      </c>
      <c r="T156" s="116">
        <f t="shared" si="156"/>
        <v>0</v>
      </c>
      <c r="V156" s="8"/>
      <c r="W156" s="8"/>
      <c r="X156" s="8"/>
      <c r="Y156" s="67"/>
      <c r="Z156" s="8"/>
      <c r="AA156" s="8"/>
      <c r="AB156" s="8"/>
    </row>
    <row r="157" spans="1:28" s="117" customFormat="1" ht="12.75" hidden="1" x14ac:dyDescent="0.2">
      <c r="A157" s="111" t="s">
        <v>33</v>
      </c>
      <c r="B157" s="149"/>
      <c r="C157" s="88">
        <f>Jan!N152+Feb!N152</f>
        <v>0</v>
      </c>
      <c r="D157" s="88">
        <f t="shared" si="157"/>
        <v>0</v>
      </c>
      <c r="E157" s="88"/>
      <c r="F157" s="8">
        <f t="shared" si="158"/>
        <v>0</v>
      </c>
      <c r="G157" s="234"/>
      <c r="H157" s="234">
        <f>F157-G157</f>
        <v>0</v>
      </c>
      <c r="I157" s="235" t="e">
        <f>G157/F157</f>
        <v>#DIV/0!</v>
      </c>
      <c r="J157" s="236"/>
      <c r="K157" s="237"/>
      <c r="L157" s="112" t="e">
        <f t="shared" si="159"/>
        <v>#DIV/0!</v>
      </c>
      <c r="M157" s="88">
        <f t="shared" si="160"/>
        <v>0</v>
      </c>
      <c r="N157" s="88">
        <f t="shared" si="161"/>
        <v>0</v>
      </c>
      <c r="O157" s="113" t="e">
        <f>M157/F157</f>
        <v>#DIV/0!</v>
      </c>
      <c r="P157" s="114"/>
      <c r="Q157" s="88"/>
      <c r="R157" s="88"/>
      <c r="S157" s="115">
        <f t="shared" si="162"/>
        <v>0</v>
      </c>
      <c r="T157" s="116" t="e">
        <f t="shared" si="156"/>
        <v>#DIV/0!</v>
      </c>
      <c r="V157" s="8"/>
      <c r="W157" s="8"/>
      <c r="X157" s="8"/>
      <c r="Y157" s="67"/>
      <c r="Z157" s="8"/>
      <c r="AA157" s="8"/>
      <c r="AB157" s="8"/>
    </row>
    <row r="158" spans="1:28" hidden="1" x14ac:dyDescent="0.25">
      <c r="A158" s="118"/>
      <c r="B158" s="149"/>
      <c r="C158" s="18"/>
      <c r="D158" s="18"/>
      <c r="E158" s="18"/>
      <c r="F158" s="6"/>
      <c r="G158" s="238"/>
      <c r="H158" s="238"/>
      <c r="I158" s="239"/>
      <c r="J158" s="240"/>
      <c r="K158" s="241"/>
      <c r="L158" s="100"/>
      <c r="M158" s="18"/>
      <c r="N158" s="20"/>
      <c r="O158" s="102"/>
      <c r="Q158" s="18"/>
      <c r="R158" s="18"/>
      <c r="S158" s="101"/>
      <c r="T158" s="104"/>
      <c r="V158" s="6"/>
      <c r="W158" s="6"/>
      <c r="X158" s="6"/>
      <c r="Y158" s="51"/>
      <c r="Z158" s="6"/>
      <c r="AA158" s="6"/>
      <c r="AB158" s="6"/>
    </row>
    <row r="159" spans="1:28" ht="30" hidden="1" x14ac:dyDescent="0.25">
      <c r="A159" s="105" t="s">
        <v>86</v>
      </c>
      <c r="B159" s="148" t="s">
        <v>87</v>
      </c>
      <c r="C159" s="19">
        <f>SUM(C160:C162)</f>
        <v>0</v>
      </c>
      <c r="D159" s="106">
        <f>SUM(D160:D162)</f>
        <v>0</v>
      </c>
      <c r="E159" s="106">
        <f>SUM(E160:E162)</f>
        <v>0</v>
      </c>
      <c r="F159" s="56">
        <f>D159+E159</f>
        <v>0</v>
      </c>
      <c r="G159" s="249">
        <f>SUM(G160:G162)</f>
        <v>0</v>
      </c>
      <c r="H159" s="249">
        <f>F159-G159</f>
        <v>0</v>
      </c>
      <c r="I159" s="250" t="e">
        <f>G159/F159</f>
        <v>#DIV/0!</v>
      </c>
      <c r="J159" s="249">
        <f>SUM(J160:J162)</f>
        <v>0</v>
      </c>
      <c r="K159" s="249">
        <f>SUM(K160:K162)</f>
        <v>0</v>
      </c>
      <c r="L159" s="107" t="e">
        <f>(K159+J159)/F159</f>
        <v>#DIV/0!</v>
      </c>
      <c r="M159" s="106">
        <f>K159+G159+J159</f>
        <v>0</v>
      </c>
      <c r="N159" s="108">
        <f>H159-K159-J159</f>
        <v>0</v>
      </c>
      <c r="O159" s="107" t="e">
        <f>M159/F159</f>
        <v>#DIV/0!</v>
      </c>
      <c r="P159" s="109"/>
      <c r="Q159" s="106">
        <f>SUM(Q160:Q162)</f>
        <v>0</v>
      </c>
      <c r="R159" s="106">
        <f>SUM(R160:R162)</f>
        <v>0</v>
      </c>
      <c r="S159" s="110">
        <f>+N159+C159+Q159+R159</f>
        <v>0</v>
      </c>
      <c r="T159" s="107" t="e">
        <f>+M159/(Q159+F159+R159+C159)</f>
        <v>#DIV/0!</v>
      </c>
      <c r="V159" s="7">
        <f>SUM(V160:V162)</f>
        <v>0</v>
      </c>
      <c r="W159" s="7">
        <f>SUM(W160:W162)</f>
        <v>0</v>
      </c>
      <c r="X159" s="7">
        <f>SUM(X160:X162)</f>
        <v>0</v>
      </c>
      <c r="Y159" s="51"/>
      <c r="Z159" s="7">
        <f>SUM(Z160:Z162)</f>
        <v>0</v>
      </c>
      <c r="AA159" s="7">
        <f>SUM(AA160:AA162)</f>
        <v>0</v>
      </c>
      <c r="AB159" s="7">
        <f>SUM(AB160:AB162)</f>
        <v>0</v>
      </c>
    </row>
    <row r="160" spans="1:28" s="117" customFormat="1" ht="12.75" hidden="1" x14ac:dyDescent="0.2">
      <c r="A160" s="111" t="s">
        <v>31</v>
      </c>
      <c r="B160" s="149"/>
      <c r="C160" s="88">
        <f>Jan!N155+Feb!N155</f>
        <v>0</v>
      </c>
      <c r="D160" s="88">
        <f>+X160+AB160</f>
        <v>0</v>
      </c>
      <c r="E160" s="88"/>
      <c r="F160" s="8">
        <f>D160+E160</f>
        <v>0</v>
      </c>
      <c r="G160" s="234"/>
      <c r="H160" s="234">
        <f>F160-G160</f>
        <v>0</v>
      </c>
      <c r="I160" s="235" t="e">
        <f>G160/F160</f>
        <v>#DIV/0!</v>
      </c>
      <c r="J160" s="236"/>
      <c r="K160" s="237"/>
      <c r="L160" s="112" t="e">
        <f>(K160+J160)/F160</f>
        <v>#DIV/0!</v>
      </c>
      <c r="M160" s="88">
        <f>K160+G160+J160</f>
        <v>0</v>
      </c>
      <c r="N160" s="88">
        <f>H160-K160-J160</f>
        <v>0</v>
      </c>
      <c r="O160" s="113" t="e">
        <f>M160/F160</f>
        <v>#DIV/0!</v>
      </c>
      <c r="P160" s="114"/>
      <c r="Q160" s="88"/>
      <c r="R160" s="88"/>
      <c r="S160" s="115">
        <f>+N160+C160+Q160+R160</f>
        <v>0</v>
      </c>
      <c r="T160" s="116" t="e">
        <f t="shared" ref="T160:T162" si="163">+M160/(Q160+F160+R160+C160)</f>
        <v>#DIV/0!</v>
      </c>
      <c r="V160" s="8"/>
      <c r="W160" s="8"/>
      <c r="X160" s="8"/>
      <c r="Y160" s="67"/>
      <c r="Z160" s="8"/>
      <c r="AA160" s="8"/>
      <c r="AB160" s="8"/>
    </row>
    <row r="161" spans="1:28" s="117" customFormat="1" ht="12.75" hidden="1" x14ac:dyDescent="0.2">
      <c r="A161" s="111" t="s">
        <v>32</v>
      </c>
      <c r="B161" s="149"/>
      <c r="C161" s="88">
        <f>Jan!N156+Feb!N156</f>
        <v>0</v>
      </c>
      <c r="D161" s="88">
        <f t="shared" ref="D161:D162" si="164">+X161+AB161</f>
        <v>0</v>
      </c>
      <c r="E161" s="88"/>
      <c r="F161" s="8">
        <f t="shared" ref="F161:F162" si="165">D161+E161</f>
        <v>0</v>
      </c>
      <c r="G161" s="234"/>
      <c r="H161" s="234">
        <f>F161-G161</f>
        <v>0</v>
      </c>
      <c r="I161" s="235" t="e">
        <f>G161/F161</f>
        <v>#DIV/0!</v>
      </c>
      <c r="J161" s="236"/>
      <c r="K161" s="237"/>
      <c r="L161" s="112" t="e">
        <f t="shared" ref="L161:L162" si="166">(K161+J161)/F161</f>
        <v>#DIV/0!</v>
      </c>
      <c r="M161" s="88">
        <f t="shared" ref="M161:M162" si="167">K161+G161+J161</f>
        <v>0</v>
      </c>
      <c r="N161" s="88">
        <f t="shared" ref="N161:N162" si="168">H161-K161-J161</f>
        <v>0</v>
      </c>
      <c r="O161" s="113" t="e">
        <f>M161/F161</f>
        <v>#DIV/0!</v>
      </c>
      <c r="P161" s="114"/>
      <c r="Q161" s="88"/>
      <c r="R161" s="88"/>
      <c r="S161" s="115">
        <f t="shared" ref="S161:S162" si="169">+N161+C161+Q161+R161</f>
        <v>0</v>
      </c>
      <c r="T161" s="116" t="e">
        <f t="shared" si="163"/>
        <v>#DIV/0!</v>
      </c>
      <c r="V161" s="8"/>
      <c r="W161" s="8"/>
      <c r="X161" s="8"/>
      <c r="Y161" s="67"/>
      <c r="Z161" s="8"/>
      <c r="AA161" s="8"/>
      <c r="AB161" s="8"/>
    </row>
    <row r="162" spans="1:28" s="117" customFormat="1" ht="12.75" hidden="1" x14ac:dyDescent="0.2">
      <c r="A162" s="111" t="s">
        <v>33</v>
      </c>
      <c r="B162" s="149"/>
      <c r="C162" s="88">
        <f>Jan!N157+Feb!N157</f>
        <v>0</v>
      </c>
      <c r="D162" s="88">
        <f t="shared" si="164"/>
        <v>0</v>
      </c>
      <c r="E162" s="88"/>
      <c r="F162" s="8">
        <f t="shared" si="165"/>
        <v>0</v>
      </c>
      <c r="G162" s="234"/>
      <c r="H162" s="234">
        <f>F162-G162</f>
        <v>0</v>
      </c>
      <c r="I162" s="235" t="e">
        <f>G162/F162</f>
        <v>#DIV/0!</v>
      </c>
      <c r="J162" s="236"/>
      <c r="K162" s="237"/>
      <c r="L162" s="112" t="e">
        <f t="shared" si="166"/>
        <v>#DIV/0!</v>
      </c>
      <c r="M162" s="88">
        <f t="shared" si="167"/>
        <v>0</v>
      </c>
      <c r="N162" s="88">
        <f t="shared" si="168"/>
        <v>0</v>
      </c>
      <c r="O162" s="113" t="e">
        <f>M162/F162</f>
        <v>#DIV/0!</v>
      </c>
      <c r="P162" s="114"/>
      <c r="Q162" s="88"/>
      <c r="R162" s="88"/>
      <c r="S162" s="115">
        <f t="shared" si="169"/>
        <v>0</v>
      </c>
      <c r="T162" s="116" t="e">
        <f t="shared" si="163"/>
        <v>#DIV/0!</v>
      </c>
      <c r="V162" s="8"/>
      <c r="W162" s="8"/>
      <c r="X162" s="8"/>
      <c r="Y162" s="67"/>
      <c r="Z162" s="8"/>
      <c r="AA162" s="8"/>
      <c r="AB162" s="8"/>
    </row>
    <row r="163" spans="1:28" x14ac:dyDescent="0.25">
      <c r="A163" s="118"/>
      <c r="B163" s="149"/>
      <c r="C163" s="18"/>
      <c r="D163" s="18"/>
      <c r="E163" s="18"/>
      <c r="F163" s="6"/>
      <c r="G163" s="238"/>
      <c r="H163" s="238"/>
      <c r="I163" s="239"/>
      <c r="J163" s="240"/>
      <c r="K163" s="241"/>
      <c r="L163" s="100"/>
      <c r="M163" s="18"/>
      <c r="N163" s="20"/>
      <c r="O163" s="102"/>
      <c r="Q163" s="18"/>
      <c r="R163" s="18"/>
      <c r="S163" s="101"/>
      <c r="T163" s="104"/>
      <c r="V163" s="6"/>
      <c r="W163" s="6"/>
      <c r="X163" s="6"/>
      <c r="Y163" s="51"/>
      <c r="Z163" s="6"/>
      <c r="AA163" s="6"/>
      <c r="AB163" s="6"/>
    </row>
    <row r="164" spans="1:28" ht="30" x14ac:dyDescent="0.25">
      <c r="A164" s="105" t="s">
        <v>88</v>
      </c>
      <c r="B164" s="148" t="s">
        <v>89</v>
      </c>
      <c r="C164" s="19">
        <f>SUM(C165:C167)</f>
        <v>9409.5800000000017</v>
      </c>
      <c r="D164" s="106">
        <f>SUM(D165:D167)</f>
        <v>0</v>
      </c>
      <c r="E164" s="106">
        <f>SUM(E165:E167)</f>
        <v>0</v>
      </c>
      <c r="F164" s="56">
        <f>D164+E164</f>
        <v>0</v>
      </c>
      <c r="G164" s="249">
        <f>SUM(G165:G167)</f>
        <v>0</v>
      </c>
      <c r="H164" s="249">
        <f>F164-G164</f>
        <v>0</v>
      </c>
      <c r="I164" s="250" t="e">
        <f>G164/F164</f>
        <v>#DIV/0!</v>
      </c>
      <c r="J164" s="249">
        <f>SUM(J165:J167)</f>
        <v>0</v>
      </c>
      <c r="K164" s="249">
        <f>SUM(K165:K167)</f>
        <v>0</v>
      </c>
      <c r="L164" s="107" t="e">
        <f>(K164+J164)/F164</f>
        <v>#DIV/0!</v>
      </c>
      <c r="M164" s="106">
        <f>K164+G164+J164</f>
        <v>0</v>
      </c>
      <c r="N164" s="108">
        <f>H164-K164-J164</f>
        <v>0</v>
      </c>
      <c r="O164" s="107" t="e">
        <f>M164/F164</f>
        <v>#DIV/0!</v>
      </c>
      <c r="P164" s="109"/>
      <c r="Q164" s="106">
        <f>SUM(Q165:Q167)</f>
        <v>0</v>
      </c>
      <c r="R164" s="106">
        <f>SUM(R165:R167)</f>
        <v>0</v>
      </c>
      <c r="S164" s="110">
        <f>+N164+C164+Q164+R164</f>
        <v>9409.5800000000017</v>
      </c>
      <c r="T164" s="107">
        <f>+M164/(Q164+F164+R164+C164)</f>
        <v>0</v>
      </c>
      <c r="V164" s="7">
        <f>SUM(V165:V167)</f>
        <v>0</v>
      </c>
      <c r="W164" s="7">
        <f>SUM(W165:W167)</f>
        <v>0</v>
      </c>
      <c r="X164" s="7">
        <f>SUM(X165:X167)</f>
        <v>0</v>
      </c>
      <c r="Y164" s="51"/>
      <c r="Z164" s="7">
        <f>SUM(Z165:Z167)</f>
        <v>0</v>
      </c>
      <c r="AA164" s="7">
        <f>SUM(AA165:AA167)</f>
        <v>0</v>
      </c>
      <c r="AB164" s="7">
        <f>SUM(AB165:AB167)</f>
        <v>0</v>
      </c>
    </row>
    <row r="165" spans="1:28" s="117" customFormat="1" ht="12.75" hidden="1" x14ac:dyDescent="0.2">
      <c r="A165" s="111" t="s">
        <v>31</v>
      </c>
      <c r="B165" s="149"/>
      <c r="C165" s="88">
        <f>Jan!N160+Feb!N160</f>
        <v>0</v>
      </c>
      <c r="D165" s="88">
        <f>+X165+AB165</f>
        <v>0</v>
      </c>
      <c r="E165" s="88"/>
      <c r="F165" s="8">
        <f>D165+E165</f>
        <v>0</v>
      </c>
      <c r="G165" s="234"/>
      <c r="H165" s="234">
        <f>F165-G165</f>
        <v>0</v>
      </c>
      <c r="I165" s="235" t="e">
        <f>G165/F165</f>
        <v>#DIV/0!</v>
      </c>
      <c r="J165" s="236"/>
      <c r="K165" s="237"/>
      <c r="L165" s="112" t="e">
        <f>(K165+J165)/F165</f>
        <v>#DIV/0!</v>
      </c>
      <c r="M165" s="88">
        <f>K165+G165+J165</f>
        <v>0</v>
      </c>
      <c r="N165" s="88">
        <f>H165-K165-J165</f>
        <v>0</v>
      </c>
      <c r="O165" s="113" t="e">
        <f>M165/F165</f>
        <v>#DIV/0!</v>
      </c>
      <c r="P165" s="114"/>
      <c r="Q165" s="88"/>
      <c r="R165" s="88"/>
      <c r="S165" s="115">
        <f>+N165+C165+Q165+R165</f>
        <v>0</v>
      </c>
      <c r="T165" s="116" t="e">
        <f t="shared" ref="T165:T167" si="170">+M165/(Q165+F165+R165+C165)</f>
        <v>#DIV/0!</v>
      </c>
      <c r="V165" s="8"/>
      <c r="W165" s="8"/>
      <c r="X165" s="8"/>
      <c r="Y165" s="67"/>
      <c r="Z165" s="8"/>
      <c r="AA165" s="8"/>
      <c r="AB165" s="8"/>
    </row>
    <row r="166" spans="1:28" s="117" customFormat="1" ht="12.75" x14ac:dyDescent="0.2">
      <c r="A166" s="111" t="s">
        <v>32</v>
      </c>
      <c r="B166" s="149"/>
      <c r="C166" s="88">
        <f>Jan!N161+Feb!N161</f>
        <v>9409.5800000000017</v>
      </c>
      <c r="D166" s="88"/>
      <c r="E166" s="88"/>
      <c r="F166" s="8">
        <f t="shared" ref="F166:F167" si="171">D166+E166</f>
        <v>0</v>
      </c>
      <c r="G166" s="234"/>
      <c r="H166" s="234">
        <f>F166-G166</f>
        <v>0</v>
      </c>
      <c r="I166" s="235" t="e">
        <f>G166/F166</f>
        <v>#DIV/0!</v>
      </c>
      <c r="J166" s="236"/>
      <c r="K166" s="237"/>
      <c r="L166" s="112" t="e">
        <f t="shared" ref="L166:L167" si="172">(K166+J166)/F166</f>
        <v>#DIV/0!</v>
      </c>
      <c r="M166" s="88">
        <f t="shared" ref="M166:M167" si="173">K166+G166+J166</f>
        <v>0</v>
      </c>
      <c r="N166" s="88">
        <f t="shared" ref="N166:N167" si="174">H166-K166-J166</f>
        <v>0</v>
      </c>
      <c r="O166" s="113" t="e">
        <f>M166/F166</f>
        <v>#DIV/0!</v>
      </c>
      <c r="P166" s="114"/>
      <c r="Q166" s="88"/>
      <c r="R166" s="88"/>
      <c r="S166" s="115">
        <f t="shared" ref="S166:S167" si="175">+N166+C166+Q166+R166</f>
        <v>9409.5800000000017</v>
      </c>
      <c r="T166" s="116">
        <f t="shared" si="170"/>
        <v>0</v>
      </c>
      <c r="V166" s="8"/>
      <c r="W166" s="8"/>
      <c r="X166" s="8"/>
      <c r="Y166" s="67"/>
      <c r="Z166" s="8"/>
      <c r="AA166" s="8"/>
      <c r="AB166" s="8"/>
    </row>
    <row r="167" spans="1:28" s="117" customFormat="1" ht="12.75" hidden="1" x14ac:dyDescent="0.2">
      <c r="A167" s="111" t="s">
        <v>33</v>
      </c>
      <c r="B167" s="149"/>
      <c r="C167" s="88">
        <f>Jan!N162+Feb!N162</f>
        <v>0</v>
      </c>
      <c r="D167" s="88">
        <f t="shared" ref="D167" si="176">+X167+AB167</f>
        <v>0</v>
      </c>
      <c r="E167" s="88"/>
      <c r="F167" s="8">
        <f t="shared" si="171"/>
        <v>0</v>
      </c>
      <c r="G167" s="234"/>
      <c r="H167" s="234">
        <f>F167-G167</f>
        <v>0</v>
      </c>
      <c r="I167" s="235" t="e">
        <f>G167/F167</f>
        <v>#DIV/0!</v>
      </c>
      <c r="J167" s="236"/>
      <c r="K167" s="237"/>
      <c r="L167" s="112" t="e">
        <f t="shared" si="172"/>
        <v>#DIV/0!</v>
      </c>
      <c r="M167" s="88">
        <f t="shared" si="173"/>
        <v>0</v>
      </c>
      <c r="N167" s="88">
        <f t="shared" si="174"/>
        <v>0</v>
      </c>
      <c r="O167" s="113" t="e">
        <f>M167/F167</f>
        <v>#DIV/0!</v>
      </c>
      <c r="P167" s="114"/>
      <c r="Q167" s="88"/>
      <c r="R167" s="88"/>
      <c r="S167" s="115">
        <f t="shared" si="175"/>
        <v>0</v>
      </c>
      <c r="T167" s="116" t="e">
        <f t="shared" si="170"/>
        <v>#DIV/0!</v>
      </c>
      <c r="V167" s="8"/>
      <c r="W167" s="8"/>
      <c r="X167" s="8"/>
      <c r="Y167" s="67"/>
      <c r="Z167" s="8"/>
      <c r="AA167" s="8"/>
      <c r="AB167" s="8"/>
    </row>
    <row r="168" spans="1:28" x14ac:dyDescent="0.25">
      <c r="A168" s="118"/>
      <c r="B168" s="149"/>
      <c r="C168" s="18"/>
      <c r="D168" s="18"/>
      <c r="E168" s="18"/>
      <c r="F168" s="6"/>
      <c r="G168" s="238"/>
      <c r="H168" s="238"/>
      <c r="I168" s="239"/>
      <c r="J168" s="240"/>
      <c r="K168" s="241"/>
      <c r="L168" s="100"/>
      <c r="M168" s="18"/>
      <c r="N168" s="20"/>
      <c r="O168" s="102"/>
      <c r="Q168" s="18"/>
      <c r="R168" s="18"/>
      <c r="S168" s="101"/>
      <c r="T168" s="104"/>
      <c r="V168" s="6"/>
      <c r="W168" s="6"/>
      <c r="X168" s="6"/>
      <c r="Y168" s="51"/>
      <c r="Z168" s="6"/>
      <c r="AA168" s="6"/>
      <c r="AB168" s="6"/>
    </row>
    <row r="169" spans="1:28" ht="30" hidden="1" x14ac:dyDescent="0.25">
      <c r="A169" s="105" t="s">
        <v>90</v>
      </c>
      <c r="B169" s="150" t="s">
        <v>91</v>
      </c>
      <c r="C169" s="19">
        <f>SUM(C170:C172)</f>
        <v>0</v>
      </c>
      <c r="D169" s="106">
        <f>SUM(D170:D172)</f>
        <v>0</v>
      </c>
      <c r="E169" s="106">
        <f>SUM(E170:E172)</f>
        <v>0</v>
      </c>
      <c r="F169" s="56">
        <f>D169+E169</f>
        <v>0</v>
      </c>
      <c r="G169" s="249">
        <f>SUM(G170:G172)</f>
        <v>0</v>
      </c>
      <c r="H169" s="249">
        <f>F169-G169</f>
        <v>0</v>
      </c>
      <c r="I169" s="250" t="e">
        <f>G169/F169</f>
        <v>#DIV/0!</v>
      </c>
      <c r="J169" s="249">
        <f>SUM(J170:J172)</f>
        <v>0</v>
      </c>
      <c r="K169" s="249">
        <f>SUM(K170:K172)</f>
        <v>0</v>
      </c>
      <c r="L169" s="107" t="e">
        <f>(K169+J169)/F169</f>
        <v>#DIV/0!</v>
      </c>
      <c r="M169" s="106">
        <f>K169+G169+J169</f>
        <v>0</v>
      </c>
      <c r="N169" s="108">
        <f>H169-K169-J169</f>
        <v>0</v>
      </c>
      <c r="O169" s="107" t="e">
        <f>M169/F169</f>
        <v>#DIV/0!</v>
      </c>
      <c r="P169" s="109"/>
      <c r="Q169" s="106">
        <f>SUM(Q170:Q172)</f>
        <v>0</v>
      </c>
      <c r="R169" s="106">
        <f>SUM(R170:R172)</f>
        <v>0</v>
      </c>
      <c r="S169" s="110">
        <f>+N169+C169+Q169+R169</f>
        <v>0</v>
      </c>
      <c r="T169" s="107" t="e">
        <f>+M169/(Q169+F169+R169+C169)</f>
        <v>#DIV/0!</v>
      </c>
      <c r="V169" s="7">
        <f>SUM(V170:V172)</f>
        <v>0</v>
      </c>
      <c r="W169" s="7">
        <f>SUM(W170:W172)</f>
        <v>0</v>
      </c>
      <c r="X169" s="7">
        <f>SUM(X170:X172)</f>
        <v>0</v>
      </c>
      <c r="Y169" s="51"/>
      <c r="Z169" s="7">
        <f>SUM(Z170:Z172)</f>
        <v>0</v>
      </c>
      <c r="AA169" s="7">
        <f>SUM(AA170:AA172)</f>
        <v>0</v>
      </c>
      <c r="AB169" s="7">
        <f>SUM(AB170:AB172)</f>
        <v>0</v>
      </c>
    </row>
    <row r="170" spans="1:28" s="117" customFormat="1" ht="12.75" hidden="1" x14ac:dyDescent="0.2">
      <c r="A170" s="111" t="s">
        <v>31</v>
      </c>
      <c r="B170" s="149"/>
      <c r="C170" s="88">
        <f>Jan!N165+Feb!N165</f>
        <v>0</v>
      </c>
      <c r="D170" s="88">
        <f>+X170+AB170</f>
        <v>0</v>
      </c>
      <c r="E170" s="88"/>
      <c r="F170" s="8">
        <f>D170+E170</f>
        <v>0</v>
      </c>
      <c r="G170" s="234"/>
      <c r="H170" s="234">
        <f>F170-G170</f>
        <v>0</v>
      </c>
      <c r="I170" s="235" t="e">
        <f>G170/F170</f>
        <v>#DIV/0!</v>
      </c>
      <c r="J170" s="236"/>
      <c r="K170" s="237"/>
      <c r="L170" s="112" t="e">
        <f>(K170+J170)/F170</f>
        <v>#DIV/0!</v>
      </c>
      <c r="M170" s="88">
        <f>K170+G170+J170</f>
        <v>0</v>
      </c>
      <c r="N170" s="88">
        <f>H170-K170-J170</f>
        <v>0</v>
      </c>
      <c r="O170" s="113" t="e">
        <f>M170/F170</f>
        <v>#DIV/0!</v>
      </c>
      <c r="P170" s="114"/>
      <c r="Q170" s="88"/>
      <c r="R170" s="88"/>
      <c r="S170" s="115">
        <f>+N170+C170+Q170+R170</f>
        <v>0</v>
      </c>
      <c r="T170" s="116" t="e">
        <f t="shared" ref="T170:T172" si="177">+M170/(Q170+F170+R170+C170)</f>
        <v>#DIV/0!</v>
      </c>
      <c r="V170" s="8"/>
      <c r="W170" s="8"/>
      <c r="X170" s="8"/>
      <c r="Y170" s="67"/>
      <c r="Z170" s="8"/>
      <c r="AA170" s="8"/>
      <c r="AB170" s="8"/>
    </row>
    <row r="171" spans="1:28" s="117" customFormat="1" ht="12.75" hidden="1" x14ac:dyDescent="0.2">
      <c r="A171" s="111" t="s">
        <v>32</v>
      </c>
      <c r="B171" s="149"/>
      <c r="C171" s="88">
        <f>Jan!N166+Feb!N166</f>
        <v>0</v>
      </c>
      <c r="D171" s="88">
        <f t="shared" ref="D171:D172" si="178">+X171+AB171</f>
        <v>0</v>
      </c>
      <c r="E171" s="88"/>
      <c r="F171" s="8">
        <f t="shared" ref="F171:F172" si="179">D171+E171</f>
        <v>0</v>
      </c>
      <c r="G171" s="234"/>
      <c r="H171" s="234">
        <f>F171-G171</f>
        <v>0</v>
      </c>
      <c r="I171" s="235" t="e">
        <f>G171/F171</f>
        <v>#DIV/0!</v>
      </c>
      <c r="J171" s="236"/>
      <c r="K171" s="237"/>
      <c r="L171" s="112" t="e">
        <f t="shared" ref="L171:L172" si="180">(K171+J171)/F171</f>
        <v>#DIV/0!</v>
      </c>
      <c r="M171" s="88">
        <f t="shared" ref="M171:M172" si="181">K171+G171+J171</f>
        <v>0</v>
      </c>
      <c r="N171" s="88">
        <f t="shared" ref="N171:N172" si="182">H171-K171-J171</f>
        <v>0</v>
      </c>
      <c r="O171" s="113" t="e">
        <f>M171/F171</f>
        <v>#DIV/0!</v>
      </c>
      <c r="P171" s="114"/>
      <c r="Q171" s="88"/>
      <c r="R171" s="88"/>
      <c r="S171" s="115">
        <f t="shared" ref="S171:S172" si="183">+N171+C171+Q171+R171</f>
        <v>0</v>
      </c>
      <c r="T171" s="116" t="e">
        <f t="shared" si="177"/>
        <v>#DIV/0!</v>
      </c>
      <c r="V171" s="8"/>
      <c r="W171" s="8"/>
      <c r="X171" s="8"/>
      <c r="Y171" s="67"/>
      <c r="Z171" s="8"/>
      <c r="AA171" s="8"/>
      <c r="AB171" s="8"/>
    </row>
    <row r="172" spans="1:28" s="117" customFormat="1" ht="12.75" hidden="1" x14ac:dyDescent="0.2">
      <c r="A172" s="111" t="s">
        <v>33</v>
      </c>
      <c r="B172" s="149"/>
      <c r="C172" s="88">
        <f>Jan!N167+Feb!N167</f>
        <v>0</v>
      </c>
      <c r="D172" s="88">
        <f t="shared" si="178"/>
        <v>0</v>
      </c>
      <c r="E172" s="88"/>
      <c r="F172" s="8">
        <f t="shared" si="179"/>
        <v>0</v>
      </c>
      <c r="G172" s="234"/>
      <c r="H172" s="234">
        <f>F172-G172</f>
        <v>0</v>
      </c>
      <c r="I172" s="235" t="e">
        <f>G172/F172</f>
        <v>#DIV/0!</v>
      </c>
      <c r="J172" s="236"/>
      <c r="K172" s="237"/>
      <c r="L172" s="112" t="e">
        <f t="shared" si="180"/>
        <v>#DIV/0!</v>
      </c>
      <c r="M172" s="88">
        <f t="shared" si="181"/>
        <v>0</v>
      </c>
      <c r="N172" s="88">
        <f t="shared" si="182"/>
        <v>0</v>
      </c>
      <c r="O172" s="113" t="e">
        <f>M172/F172</f>
        <v>#DIV/0!</v>
      </c>
      <c r="P172" s="114"/>
      <c r="Q172" s="88"/>
      <c r="R172" s="88"/>
      <c r="S172" s="115">
        <f t="shared" si="183"/>
        <v>0</v>
      </c>
      <c r="T172" s="116" t="e">
        <f t="shared" si="177"/>
        <v>#DIV/0!</v>
      </c>
      <c r="V172" s="8"/>
      <c r="W172" s="8"/>
      <c r="X172" s="8"/>
      <c r="Y172" s="67"/>
      <c r="Z172" s="8"/>
      <c r="AA172" s="8"/>
      <c r="AB172" s="8"/>
    </row>
    <row r="173" spans="1:28" hidden="1" x14ac:dyDescent="0.25">
      <c r="A173" s="118"/>
      <c r="B173" s="149"/>
      <c r="C173" s="18"/>
      <c r="D173" s="18"/>
      <c r="E173" s="18"/>
      <c r="F173" s="6"/>
      <c r="G173" s="238"/>
      <c r="H173" s="238"/>
      <c r="I173" s="239"/>
      <c r="J173" s="240"/>
      <c r="K173" s="241"/>
      <c r="L173" s="100"/>
      <c r="M173" s="18"/>
      <c r="N173" s="20"/>
      <c r="O173" s="102"/>
      <c r="Q173" s="18"/>
      <c r="R173" s="18"/>
      <c r="S173" s="101"/>
      <c r="T173" s="104"/>
      <c r="V173" s="6"/>
      <c r="W173" s="6"/>
      <c r="X173" s="6"/>
      <c r="Y173" s="51"/>
      <c r="Z173" s="6"/>
      <c r="AA173" s="6"/>
      <c r="AB173" s="6"/>
    </row>
    <row r="174" spans="1:28" s="89" customFormat="1" x14ac:dyDescent="0.25">
      <c r="A174" s="105" t="s">
        <v>92</v>
      </c>
      <c r="B174" s="148"/>
      <c r="C174" s="19">
        <f>SUM(C175:C178)</f>
        <v>249504708.34</v>
      </c>
      <c r="D174" s="19">
        <f>SUM(D175:D178)</f>
        <v>0</v>
      </c>
      <c r="E174" s="19">
        <f>SUM(E175:E178)</f>
        <v>0</v>
      </c>
      <c r="F174" s="7">
        <f>D174+E174</f>
        <v>0</v>
      </c>
      <c r="G174" s="255">
        <f>SUM(G175:G178)</f>
        <v>0</v>
      </c>
      <c r="H174" s="255">
        <f>F174-G174</f>
        <v>0</v>
      </c>
      <c r="I174" s="250" t="e">
        <f>G174/F174</f>
        <v>#DIV/0!</v>
      </c>
      <c r="J174" s="255">
        <f>SUM(J175:J178)</f>
        <v>0</v>
      </c>
      <c r="K174" s="255">
        <f>SUM(K175:K178)</f>
        <v>0</v>
      </c>
      <c r="L174" s="107" t="e">
        <f>K174/F174</f>
        <v>#DIV/0!</v>
      </c>
      <c r="M174" s="19">
        <f>K174+G174+J174</f>
        <v>0</v>
      </c>
      <c r="N174" s="126">
        <f>H174-K174-J174</f>
        <v>0</v>
      </c>
      <c r="O174" s="127" t="e">
        <f>M174/F174</f>
        <v>#DIV/0!</v>
      </c>
      <c r="Q174" s="19">
        <f>SUM(Q175:Q178)</f>
        <v>0</v>
      </c>
      <c r="R174" s="19">
        <f>SUM(R175:R178)</f>
        <v>0</v>
      </c>
      <c r="S174" s="110">
        <f>+N174+C174+Q174+R174</f>
        <v>249504708.34</v>
      </c>
      <c r="T174" s="107">
        <f t="shared" ref="T174:T178" si="184">+M174/(Q174+F174+R174+C174)</f>
        <v>0</v>
      </c>
      <c r="V174" s="7">
        <f>SUM(V175:V178)</f>
        <v>0</v>
      </c>
      <c r="W174" s="7">
        <f>SUM(W175:W178)</f>
        <v>0</v>
      </c>
      <c r="X174" s="7">
        <f>SUM(X175:X178)</f>
        <v>0</v>
      </c>
      <c r="Y174" s="45"/>
      <c r="Z174" s="7">
        <f>SUM(Z175:Z178)</f>
        <v>0</v>
      </c>
      <c r="AA174" s="7">
        <f>SUM(AA175:AA178)</f>
        <v>0</v>
      </c>
      <c r="AB174" s="7">
        <f>SUM(AB175:AB178)</f>
        <v>0</v>
      </c>
    </row>
    <row r="175" spans="1:28" s="89" customFormat="1" x14ac:dyDescent="0.25">
      <c r="A175" s="99" t="s">
        <v>31</v>
      </c>
      <c r="B175" s="148"/>
      <c r="C175" s="19">
        <f t="shared" ref="C175:E176" si="185">+C170+C165+C160+C155+C148+C143+C137+C129+C124+C116+C109+C102+C95</f>
        <v>964331.86999999988</v>
      </c>
      <c r="D175" s="19">
        <f t="shared" si="185"/>
        <v>0</v>
      </c>
      <c r="E175" s="19">
        <f t="shared" si="185"/>
        <v>0</v>
      </c>
      <c r="F175" s="7">
        <f>D175+E175</f>
        <v>0</v>
      </c>
      <c r="G175" s="255">
        <f>+G170+G165+G160+G155+G148+G143+G137+G129+G124+G116+G109+G102+G95</f>
        <v>0</v>
      </c>
      <c r="H175" s="255">
        <f>F175-G175</f>
        <v>0</v>
      </c>
      <c r="I175" s="250" t="e">
        <f>G175/F175</f>
        <v>#DIV/0!</v>
      </c>
      <c r="J175" s="255">
        <f>+J170+J165+J160+J155+J148+J143+J137+J129+J124+J116+J109+J102+J95</f>
        <v>0</v>
      </c>
      <c r="K175" s="255">
        <f>+K170+K165+K160+K155+K148+K143+K137+K129+K124+K116+K109+K102+K95</f>
        <v>0</v>
      </c>
      <c r="L175" s="107" t="e">
        <f>K175/F175</f>
        <v>#DIV/0!</v>
      </c>
      <c r="M175" s="19">
        <f>K175+G175+J175</f>
        <v>0</v>
      </c>
      <c r="N175" s="126">
        <f>H175-K175-J175</f>
        <v>0</v>
      </c>
      <c r="O175" s="127" t="e">
        <f>M175/F175</f>
        <v>#DIV/0!</v>
      </c>
      <c r="Q175" s="19">
        <f>+Q170+Q165+Q160+Q155+Q148+Q143+Q137+Q129+Q124+Q116+Q109+Q102+Q95</f>
        <v>0</v>
      </c>
      <c r="R175" s="19">
        <f>+R170+R165+R160+R155+R148+R143+R137+R129+R124+R116+R109+R102+R95</f>
        <v>0</v>
      </c>
      <c r="S175" s="110">
        <f>+N175+C175+Q175+R175</f>
        <v>964331.86999999988</v>
      </c>
      <c r="T175" s="107">
        <f t="shared" si="184"/>
        <v>0</v>
      </c>
      <c r="V175" s="7">
        <f t="shared" ref="V175:X176" si="186">+V170+V165+V160+V155+V148+V143+V137+V129+V124+V116+V109+V102+V95</f>
        <v>0</v>
      </c>
      <c r="W175" s="7">
        <f t="shared" si="186"/>
        <v>0</v>
      </c>
      <c r="X175" s="7">
        <f t="shared" si="186"/>
        <v>0</v>
      </c>
      <c r="Y175" s="45"/>
      <c r="Z175" s="7">
        <f t="shared" ref="Z175:AB176" si="187">+Z170+Z165+Z160+Z155+Z148+Z143+Z137+Z129+Z124+Z116+Z109+Z102+Z95</f>
        <v>0</v>
      </c>
      <c r="AA175" s="7">
        <f t="shared" si="187"/>
        <v>0</v>
      </c>
      <c r="AB175" s="7">
        <f t="shared" si="187"/>
        <v>0</v>
      </c>
    </row>
    <row r="176" spans="1:28" s="89" customFormat="1" x14ac:dyDescent="0.25">
      <c r="A176" s="99" t="s">
        <v>32</v>
      </c>
      <c r="B176" s="148"/>
      <c r="C176" s="19">
        <f t="shared" si="185"/>
        <v>248540376.47</v>
      </c>
      <c r="D176" s="19">
        <f t="shared" si="185"/>
        <v>0</v>
      </c>
      <c r="E176" s="19">
        <f t="shared" si="185"/>
        <v>0</v>
      </c>
      <c r="F176" s="7">
        <f>D176+E176</f>
        <v>0</v>
      </c>
      <c r="G176" s="255">
        <f>+G171+G166+G161+G156+G149+G144+G138+G130+G125+G117+G110+G103+G96</f>
        <v>0</v>
      </c>
      <c r="H176" s="255">
        <f>F176-G176</f>
        <v>0</v>
      </c>
      <c r="I176" s="250" t="e">
        <f>G176/F176</f>
        <v>#DIV/0!</v>
      </c>
      <c r="J176" s="255">
        <f>+J171+J166+J161+J156+J149+J144+J138+J130+J125+J117+J110+J103+J96</f>
        <v>0</v>
      </c>
      <c r="K176" s="255">
        <f>+K171+K166+K161+K156+K149+K144+K138+K130+K125+K117+K110+K103+K96</f>
        <v>0</v>
      </c>
      <c r="L176" s="107" t="e">
        <f>K176/F176</f>
        <v>#DIV/0!</v>
      </c>
      <c r="M176" s="19">
        <f t="shared" ref="M176:M178" si="188">K176+G176+J176</f>
        <v>0</v>
      </c>
      <c r="N176" s="126">
        <f t="shared" ref="N176:N178" si="189">H176-K176-J176</f>
        <v>0</v>
      </c>
      <c r="O176" s="127" t="e">
        <f>M176/F176</f>
        <v>#DIV/0!</v>
      </c>
      <c r="Q176" s="19">
        <f>+Q171+Q166+Q161+Q156+Q149+Q144+Q138+Q130+Q125+Q117+Q110+Q103+Q96</f>
        <v>0</v>
      </c>
      <c r="R176" s="19">
        <f>+R171+R166+R161+R156+R149+R144+R138+R130+R125+R117+R110+R103+R96</f>
        <v>0</v>
      </c>
      <c r="S176" s="110">
        <f t="shared" ref="S176:S178" si="190">+N176+C176+Q176+R176</f>
        <v>248540376.47</v>
      </c>
      <c r="T176" s="107">
        <f t="shared" si="184"/>
        <v>0</v>
      </c>
      <c r="V176" s="7">
        <f t="shared" si="186"/>
        <v>0</v>
      </c>
      <c r="W176" s="7">
        <f t="shared" si="186"/>
        <v>0</v>
      </c>
      <c r="X176" s="7">
        <f t="shared" si="186"/>
        <v>0</v>
      </c>
      <c r="Y176" s="45"/>
      <c r="Z176" s="7">
        <f t="shared" si="187"/>
        <v>0</v>
      </c>
      <c r="AA176" s="7">
        <f t="shared" si="187"/>
        <v>0</v>
      </c>
      <c r="AB176" s="7">
        <f t="shared" si="187"/>
        <v>0</v>
      </c>
    </row>
    <row r="177" spans="1:28" s="89" customFormat="1" hidden="1" x14ac:dyDescent="0.25">
      <c r="A177" s="99" t="s">
        <v>54</v>
      </c>
      <c r="B177" s="148"/>
      <c r="C177" s="19">
        <f>C111</f>
        <v>0</v>
      </c>
      <c r="D177" s="19">
        <f>D111</f>
        <v>0</v>
      </c>
      <c r="E177" s="19">
        <f>E111</f>
        <v>0</v>
      </c>
      <c r="F177" s="7">
        <f>D177+E177</f>
        <v>0</v>
      </c>
      <c r="G177" s="255">
        <f>G111</f>
        <v>0</v>
      </c>
      <c r="H177" s="255">
        <f>F177-G177</f>
        <v>0</v>
      </c>
      <c r="I177" s="250" t="e">
        <f t="shared" ref="I177:I178" si="191">G177/F177</f>
        <v>#DIV/0!</v>
      </c>
      <c r="J177" s="255">
        <f>J111</f>
        <v>0</v>
      </c>
      <c r="K177" s="255">
        <f>K111</f>
        <v>0</v>
      </c>
      <c r="L177" s="107" t="e">
        <f t="shared" ref="L177:L178" si="192">K177/F177</f>
        <v>#DIV/0!</v>
      </c>
      <c r="M177" s="19">
        <f t="shared" si="188"/>
        <v>0</v>
      </c>
      <c r="N177" s="126">
        <f t="shared" si="189"/>
        <v>0</v>
      </c>
      <c r="O177" s="127" t="e">
        <f t="shared" ref="O177:O178" si="193">M177/F177</f>
        <v>#DIV/0!</v>
      </c>
      <c r="Q177" s="19">
        <f>Q111</f>
        <v>0</v>
      </c>
      <c r="R177" s="19">
        <f>R111</f>
        <v>0</v>
      </c>
      <c r="S177" s="110">
        <f t="shared" si="190"/>
        <v>0</v>
      </c>
      <c r="T177" s="107" t="e">
        <f t="shared" si="184"/>
        <v>#DIV/0!</v>
      </c>
      <c r="V177" s="7">
        <f>V111</f>
        <v>0</v>
      </c>
      <c r="W177" s="7">
        <f>W111</f>
        <v>0</v>
      </c>
      <c r="X177" s="7">
        <f>X111</f>
        <v>0</v>
      </c>
      <c r="Y177" s="45"/>
      <c r="Z177" s="7">
        <f>Z111</f>
        <v>0</v>
      </c>
      <c r="AA177" s="7">
        <f>AA111</f>
        <v>0</v>
      </c>
      <c r="AB177" s="7">
        <f>AB111</f>
        <v>0</v>
      </c>
    </row>
    <row r="178" spans="1:28" s="89" customFormat="1" hidden="1" x14ac:dyDescent="0.25">
      <c r="A178" s="99" t="s">
        <v>33</v>
      </c>
      <c r="B178" s="148"/>
      <c r="C178" s="19">
        <f>+C172+C167+C162+C157+C150+C145+C139+C131+C126+C118+C112+C104+C97</f>
        <v>0</v>
      </c>
      <c r="D178" s="19">
        <f>+D172+D167+D162+D157+D150+D145+D139+D131+D126+D118+D112+D104+D97</f>
        <v>0</v>
      </c>
      <c r="E178" s="19">
        <f>+E172+E167+E162+E157+E150+E145+E139+E131+E126+E118+E112+E104+E97</f>
        <v>0</v>
      </c>
      <c r="F178" s="7">
        <f>D178+E178</f>
        <v>0</v>
      </c>
      <c r="G178" s="255">
        <f>+G172+G167+G162+G157+G150+G145+G139+G131+G126+G118+G112+G104+G97</f>
        <v>0</v>
      </c>
      <c r="H178" s="255">
        <f>F178-G178</f>
        <v>0</v>
      </c>
      <c r="I178" s="250" t="e">
        <f t="shared" si="191"/>
        <v>#DIV/0!</v>
      </c>
      <c r="J178" s="255">
        <f>+J172+J167+J162+J157+J150+J145+J139+J131+J126+J118+J112+J104+J97</f>
        <v>0</v>
      </c>
      <c r="K178" s="255">
        <f>+K172+K167+K162+K157+K150+K145+K139+K131+K126+K118+K112+K104+K97</f>
        <v>0</v>
      </c>
      <c r="L178" s="107" t="e">
        <f t="shared" si="192"/>
        <v>#DIV/0!</v>
      </c>
      <c r="M178" s="19">
        <f t="shared" si="188"/>
        <v>0</v>
      </c>
      <c r="N178" s="126">
        <f t="shared" si="189"/>
        <v>0</v>
      </c>
      <c r="O178" s="127" t="e">
        <f t="shared" si="193"/>
        <v>#DIV/0!</v>
      </c>
      <c r="Q178" s="19">
        <f>+Q172+Q167+Q162+Q157+Q150+Q145+Q139+Q131+Q126+Q118+Q112+Q104+Q97</f>
        <v>0</v>
      </c>
      <c r="R178" s="19">
        <f>+R172+R167+R162+R157+R150+R145+R139+R131+R126+R118+R112+R104+R97</f>
        <v>0</v>
      </c>
      <c r="S178" s="110">
        <f t="shared" si="190"/>
        <v>0</v>
      </c>
      <c r="T178" s="107" t="e">
        <f t="shared" si="184"/>
        <v>#DIV/0!</v>
      </c>
      <c r="V178" s="7">
        <f>+V172+V167+V162+V157+V150+V145+V139+V131+V126+V118+V112+V104+V97</f>
        <v>0</v>
      </c>
      <c r="W178" s="7">
        <f>+W172+W167+W162+W157+W150+W145+W139+W131+W126+W118+W112+W104+W97</f>
        <v>0</v>
      </c>
      <c r="X178" s="7">
        <f>+X172+X167+X162+X157+X150+X145+X139+X131+X126+X118+X112+X104+X97</f>
        <v>0</v>
      </c>
      <c r="Y178" s="45"/>
      <c r="Z178" s="7">
        <f>+Z172+Z167+Z162+Z157+Z150+Z145+Z139+Z131+Z126+Z118+Z112+Z104+Z97</f>
        <v>0</v>
      </c>
      <c r="AA178" s="7">
        <f>+AA172+AA167+AA162+AA157+AA150+AA145+AA139+AA131+AA126+AA118+AA112+AA104+AA97</f>
        <v>0</v>
      </c>
      <c r="AB178" s="7">
        <f>+AB172+AB167+AB162+AB157+AB150+AB145+AB139+AB131+AB126+AB118+AB112+AB104+AB97</f>
        <v>0</v>
      </c>
    </row>
    <row r="179" spans="1:28" x14ac:dyDescent="0.25">
      <c r="A179" s="118"/>
      <c r="B179" s="149"/>
      <c r="C179" s="18"/>
      <c r="D179" s="18"/>
      <c r="E179" s="18"/>
      <c r="F179" s="6"/>
      <c r="G179" s="238"/>
      <c r="H179" s="238"/>
      <c r="I179" s="239"/>
      <c r="J179" s="240"/>
      <c r="K179" s="241"/>
      <c r="L179" s="100"/>
      <c r="M179" s="18"/>
      <c r="N179" s="20"/>
      <c r="O179" s="102"/>
      <c r="Q179" s="18"/>
      <c r="R179" s="18"/>
      <c r="S179" s="101"/>
      <c r="T179" s="104"/>
      <c r="V179" s="6"/>
      <c r="W179" s="6"/>
      <c r="X179" s="6"/>
      <c r="Y179" s="51"/>
      <c r="Z179" s="6"/>
      <c r="AA179" s="6"/>
      <c r="AB179" s="6"/>
    </row>
    <row r="180" spans="1:28" ht="45" x14ac:dyDescent="0.25">
      <c r="A180" s="129" t="s">
        <v>93</v>
      </c>
      <c r="B180" s="148"/>
      <c r="C180" s="18"/>
      <c r="D180" s="18"/>
      <c r="E180" s="18"/>
      <c r="F180" s="6"/>
      <c r="G180" s="238"/>
      <c r="H180" s="238"/>
      <c r="I180" s="239"/>
      <c r="J180" s="240"/>
      <c r="K180" s="241"/>
      <c r="L180" s="100"/>
      <c r="M180" s="18"/>
      <c r="N180" s="20"/>
      <c r="O180" s="102"/>
      <c r="Q180" s="18"/>
      <c r="R180" s="18"/>
      <c r="S180" s="101"/>
      <c r="T180" s="104"/>
      <c r="V180" s="6"/>
      <c r="W180" s="6"/>
      <c r="X180" s="6"/>
      <c r="Y180" s="51"/>
      <c r="Z180" s="6"/>
      <c r="AA180" s="6"/>
      <c r="AB180" s="6"/>
    </row>
    <row r="181" spans="1:28" x14ac:dyDescent="0.25">
      <c r="A181" s="99"/>
      <c r="B181" s="148"/>
      <c r="C181" s="18"/>
      <c r="D181" s="18"/>
      <c r="E181" s="18"/>
      <c r="F181" s="6"/>
      <c r="G181" s="238"/>
      <c r="H181" s="238"/>
      <c r="I181" s="239"/>
      <c r="J181" s="240"/>
      <c r="K181" s="241"/>
      <c r="L181" s="100"/>
      <c r="M181" s="18"/>
      <c r="N181" s="20"/>
      <c r="O181" s="102"/>
      <c r="Q181" s="18"/>
      <c r="R181" s="18"/>
      <c r="S181" s="101"/>
      <c r="T181" s="104"/>
      <c r="V181" s="6"/>
      <c r="W181" s="6"/>
      <c r="X181" s="6"/>
      <c r="Y181" s="51"/>
      <c r="Z181" s="6"/>
      <c r="AA181" s="6"/>
      <c r="AB181" s="6"/>
    </row>
    <row r="182" spans="1:28" ht="30" x14ac:dyDescent="0.25">
      <c r="A182" s="105" t="s">
        <v>94</v>
      </c>
      <c r="B182" s="148" t="s">
        <v>95</v>
      </c>
      <c r="C182" s="19">
        <f>SUM(C183:C185)</f>
        <v>799854.87999999989</v>
      </c>
      <c r="D182" s="106">
        <f>SUM(D183:D185)</f>
        <v>0</v>
      </c>
      <c r="E182" s="106">
        <f>SUM(E183:E185)</f>
        <v>0</v>
      </c>
      <c r="F182" s="56">
        <f>D182+E182</f>
        <v>0</v>
      </c>
      <c r="G182" s="249">
        <f>SUM(G183:G185)</f>
        <v>0</v>
      </c>
      <c r="H182" s="249">
        <f>F182-G182</f>
        <v>0</v>
      </c>
      <c r="I182" s="250" t="e">
        <f>G182/F182</f>
        <v>#DIV/0!</v>
      </c>
      <c r="J182" s="249">
        <f>SUM(J183:J185)</f>
        <v>0</v>
      </c>
      <c r="K182" s="249">
        <f>SUM(K183:K185)</f>
        <v>0</v>
      </c>
      <c r="L182" s="107" t="e">
        <f>(K182+J182)/F182</f>
        <v>#DIV/0!</v>
      </c>
      <c r="M182" s="106">
        <f>K182+G182+J182</f>
        <v>0</v>
      </c>
      <c r="N182" s="108">
        <f>H182-K182-J182</f>
        <v>0</v>
      </c>
      <c r="O182" s="107" t="e">
        <f>M182/F182</f>
        <v>#DIV/0!</v>
      </c>
      <c r="P182" s="109"/>
      <c r="Q182" s="106">
        <f>SUM(Q183:Q185)</f>
        <v>0</v>
      </c>
      <c r="R182" s="106">
        <f>SUM(R183:R185)</f>
        <v>0</v>
      </c>
      <c r="S182" s="110">
        <f>+N182+C182+Q182+R182</f>
        <v>799854.87999999989</v>
      </c>
      <c r="T182" s="107">
        <f>+M182/(Q182+F182+R182+C182)</f>
        <v>0</v>
      </c>
      <c r="V182" s="7">
        <f>SUM(V183:V185)</f>
        <v>0</v>
      </c>
      <c r="W182" s="7">
        <f>SUM(W183:W185)</f>
        <v>0</v>
      </c>
      <c r="X182" s="7">
        <f>SUM(X183:X185)</f>
        <v>0</v>
      </c>
      <c r="Y182" s="51"/>
      <c r="Z182" s="7">
        <f>SUM(Z183:Z185)</f>
        <v>0</v>
      </c>
      <c r="AA182" s="7">
        <f>SUM(AA183:AA185)</f>
        <v>0</v>
      </c>
      <c r="AB182" s="7">
        <f>SUM(AB183:AB185)</f>
        <v>0</v>
      </c>
    </row>
    <row r="183" spans="1:28" s="117" customFormat="1" ht="12.75" hidden="1" x14ac:dyDescent="0.2">
      <c r="A183" s="111" t="s">
        <v>31</v>
      </c>
      <c r="B183" s="149"/>
      <c r="C183" s="88">
        <f>Jan!N178+Feb!N178</f>
        <v>0</v>
      </c>
      <c r="D183" s="88">
        <f>+X183+AB183</f>
        <v>0</v>
      </c>
      <c r="E183" s="88"/>
      <c r="F183" s="8">
        <f>D183+E183</f>
        <v>0</v>
      </c>
      <c r="G183" s="234"/>
      <c r="H183" s="234">
        <f>F183-G183</f>
        <v>0</v>
      </c>
      <c r="I183" s="235" t="e">
        <f>G183/F183</f>
        <v>#DIV/0!</v>
      </c>
      <c r="J183" s="236"/>
      <c r="K183" s="237"/>
      <c r="L183" s="112" t="e">
        <f>(K183+J183)/F183</f>
        <v>#DIV/0!</v>
      </c>
      <c r="M183" s="88">
        <f>K183+G183+J183</f>
        <v>0</v>
      </c>
      <c r="N183" s="88">
        <f>H183-K183-J183</f>
        <v>0</v>
      </c>
      <c r="O183" s="113" t="e">
        <f>M183/F183</f>
        <v>#DIV/0!</v>
      </c>
      <c r="P183" s="114"/>
      <c r="Q183" s="88"/>
      <c r="R183" s="88"/>
      <c r="S183" s="115">
        <f>+N183+C183+Q183+R183</f>
        <v>0</v>
      </c>
      <c r="T183" s="116" t="e">
        <f t="shared" ref="T183:T185" si="194">+M183/(Q183+F183+R183+C183)</f>
        <v>#DIV/0!</v>
      </c>
      <c r="V183" s="8"/>
      <c r="W183" s="8"/>
      <c r="X183" s="8"/>
      <c r="Y183" s="67"/>
      <c r="Z183" s="8"/>
      <c r="AA183" s="8"/>
      <c r="AB183" s="8"/>
    </row>
    <row r="184" spans="1:28" s="117" customFormat="1" ht="12.75" x14ac:dyDescent="0.2">
      <c r="A184" s="111" t="s">
        <v>32</v>
      </c>
      <c r="B184" s="149"/>
      <c r="C184" s="88">
        <f>Jan!N179+Feb!N179</f>
        <v>799854.87999999989</v>
      </c>
      <c r="D184" s="88">
        <f t="shared" ref="D184:D185" si="195">+X184+AB184</f>
        <v>0</v>
      </c>
      <c r="E184" s="88"/>
      <c r="F184" s="8">
        <f t="shared" ref="F184:F185" si="196">D184+E184</f>
        <v>0</v>
      </c>
      <c r="G184" s="234"/>
      <c r="H184" s="234">
        <f>F184-G184</f>
        <v>0</v>
      </c>
      <c r="I184" s="235" t="e">
        <f>G184/F184</f>
        <v>#DIV/0!</v>
      </c>
      <c r="J184" s="236"/>
      <c r="K184" s="237"/>
      <c r="L184" s="112" t="e">
        <f t="shared" ref="L184:L185" si="197">(K184+J184)/F184</f>
        <v>#DIV/0!</v>
      </c>
      <c r="M184" s="88">
        <f t="shared" ref="M184:M185" si="198">K184+G184+J184</f>
        <v>0</v>
      </c>
      <c r="N184" s="88">
        <f t="shared" ref="N184:N185" si="199">H184-K184-J184</f>
        <v>0</v>
      </c>
      <c r="O184" s="113" t="e">
        <f>M184/F184</f>
        <v>#DIV/0!</v>
      </c>
      <c r="P184" s="114"/>
      <c r="Q184" s="88"/>
      <c r="R184" s="88"/>
      <c r="S184" s="115">
        <f t="shared" ref="S184:S185" si="200">+N184+C184+Q184+R184</f>
        <v>799854.87999999989</v>
      </c>
      <c r="T184" s="116">
        <f t="shared" si="194"/>
        <v>0</v>
      </c>
      <c r="V184" s="8"/>
      <c r="W184" s="8"/>
      <c r="X184" s="8"/>
      <c r="Y184" s="67"/>
      <c r="Z184" s="8"/>
      <c r="AA184" s="8"/>
      <c r="AB184" s="8"/>
    </row>
    <row r="185" spans="1:28" s="117" customFormat="1" ht="12.75" hidden="1" x14ac:dyDescent="0.2">
      <c r="A185" s="111" t="s">
        <v>33</v>
      </c>
      <c r="B185" s="149"/>
      <c r="C185" s="88">
        <f>Jan!N180+Feb!N180</f>
        <v>0</v>
      </c>
      <c r="D185" s="88">
        <f t="shared" si="195"/>
        <v>0</v>
      </c>
      <c r="E185" s="88"/>
      <c r="F185" s="8">
        <f t="shared" si="196"/>
        <v>0</v>
      </c>
      <c r="G185" s="234"/>
      <c r="H185" s="234">
        <f>F185-G185</f>
        <v>0</v>
      </c>
      <c r="I185" s="235" t="e">
        <f>G185/F185</f>
        <v>#DIV/0!</v>
      </c>
      <c r="J185" s="236"/>
      <c r="K185" s="237"/>
      <c r="L185" s="112" t="e">
        <f t="shared" si="197"/>
        <v>#DIV/0!</v>
      </c>
      <c r="M185" s="88">
        <f t="shared" si="198"/>
        <v>0</v>
      </c>
      <c r="N185" s="88">
        <f t="shared" si="199"/>
        <v>0</v>
      </c>
      <c r="O185" s="113" t="e">
        <f>M185/F185</f>
        <v>#DIV/0!</v>
      </c>
      <c r="P185" s="114"/>
      <c r="Q185" s="88"/>
      <c r="R185" s="88"/>
      <c r="S185" s="115">
        <f t="shared" si="200"/>
        <v>0</v>
      </c>
      <c r="T185" s="116" t="e">
        <f t="shared" si="194"/>
        <v>#DIV/0!</v>
      </c>
      <c r="V185" s="8"/>
      <c r="W185" s="8"/>
      <c r="X185" s="8"/>
      <c r="Y185" s="67"/>
      <c r="Z185" s="8"/>
      <c r="AA185" s="8"/>
      <c r="AB185" s="8"/>
    </row>
    <row r="186" spans="1:28" x14ac:dyDescent="0.25">
      <c r="A186" s="118"/>
      <c r="B186" s="149"/>
      <c r="C186" s="18"/>
      <c r="D186" s="18"/>
      <c r="E186" s="18"/>
      <c r="F186" s="6"/>
      <c r="G186" s="238"/>
      <c r="H186" s="238"/>
      <c r="I186" s="239"/>
      <c r="J186" s="240"/>
      <c r="K186" s="241"/>
      <c r="L186" s="100"/>
      <c r="M186" s="18"/>
      <c r="N186" s="20"/>
      <c r="O186" s="102"/>
      <c r="Q186" s="18"/>
      <c r="R186" s="18"/>
      <c r="S186" s="101"/>
      <c r="T186" s="104"/>
      <c r="V186" s="6"/>
      <c r="W186" s="6"/>
      <c r="X186" s="6"/>
      <c r="Y186" s="51"/>
      <c r="Z186" s="6"/>
      <c r="AA186" s="6"/>
      <c r="AB186" s="6"/>
    </row>
    <row r="187" spans="1:28" hidden="1" x14ac:dyDescent="0.25">
      <c r="A187" s="105" t="s">
        <v>96</v>
      </c>
      <c r="B187" s="148" t="s">
        <v>97</v>
      </c>
      <c r="C187" s="19">
        <f>SUM(C188:C190)</f>
        <v>0</v>
      </c>
      <c r="D187" s="106">
        <f>SUM(D188:D190)</f>
        <v>0</v>
      </c>
      <c r="E187" s="106">
        <f>SUM(E188:E190)</f>
        <v>0</v>
      </c>
      <c r="F187" s="56">
        <f>D187+E187</f>
        <v>0</v>
      </c>
      <c r="G187" s="249">
        <f>SUM(G188:G190)</f>
        <v>0</v>
      </c>
      <c r="H187" s="249">
        <f>F187-G187</f>
        <v>0</v>
      </c>
      <c r="I187" s="250" t="e">
        <f>G187/F187</f>
        <v>#DIV/0!</v>
      </c>
      <c r="J187" s="249">
        <f>SUM(J188:J190)</f>
        <v>0</v>
      </c>
      <c r="K187" s="249">
        <f>SUM(K188:K190)</f>
        <v>0</v>
      </c>
      <c r="L187" s="107" t="e">
        <f>(K187+J187)/F187</f>
        <v>#DIV/0!</v>
      </c>
      <c r="M187" s="106">
        <f>K187+G187+J187</f>
        <v>0</v>
      </c>
      <c r="N187" s="108">
        <f>H187-K187-J187</f>
        <v>0</v>
      </c>
      <c r="O187" s="107" t="e">
        <f>M187/F187</f>
        <v>#DIV/0!</v>
      </c>
      <c r="P187" s="109"/>
      <c r="Q187" s="106">
        <f>SUM(Q188:Q190)</f>
        <v>0</v>
      </c>
      <c r="R187" s="106">
        <f>SUM(R188:R190)</f>
        <v>0</v>
      </c>
      <c r="S187" s="110">
        <f>+N187+C187+Q187+R187</f>
        <v>0</v>
      </c>
      <c r="T187" s="107" t="e">
        <f>+M187/(Q187+F187+R187+C187)</f>
        <v>#DIV/0!</v>
      </c>
      <c r="V187" s="7">
        <f>SUM(V188:V190)</f>
        <v>0</v>
      </c>
      <c r="W187" s="7">
        <f>SUM(W188:W190)</f>
        <v>0</v>
      </c>
      <c r="X187" s="7">
        <f>SUM(X188:X190)</f>
        <v>0</v>
      </c>
      <c r="Y187" s="51"/>
      <c r="Z187" s="7">
        <f>SUM(Z188:Z190)</f>
        <v>0</v>
      </c>
      <c r="AA187" s="7">
        <f>SUM(AA188:AA190)</f>
        <v>0</v>
      </c>
      <c r="AB187" s="7">
        <f>SUM(AB188:AB190)</f>
        <v>0</v>
      </c>
    </row>
    <row r="188" spans="1:28" s="117" customFormat="1" ht="12.75" hidden="1" x14ac:dyDescent="0.2">
      <c r="A188" s="111" t="s">
        <v>31</v>
      </c>
      <c r="B188" s="149"/>
      <c r="C188" s="88">
        <f>Jan!N183+Feb!N183</f>
        <v>0</v>
      </c>
      <c r="D188" s="88">
        <f>+X188+AB188</f>
        <v>0</v>
      </c>
      <c r="E188" s="88"/>
      <c r="F188" s="8">
        <f>D188+E188</f>
        <v>0</v>
      </c>
      <c r="G188" s="234"/>
      <c r="H188" s="234">
        <f>F188-G188</f>
        <v>0</v>
      </c>
      <c r="I188" s="235" t="e">
        <f>G188/F188</f>
        <v>#DIV/0!</v>
      </c>
      <c r="J188" s="236"/>
      <c r="K188" s="237"/>
      <c r="L188" s="112" t="e">
        <f>(K188+J188)/F188</f>
        <v>#DIV/0!</v>
      </c>
      <c r="M188" s="88">
        <f>K188+G188+J188</f>
        <v>0</v>
      </c>
      <c r="N188" s="88">
        <f>H188-K188-J188</f>
        <v>0</v>
      </c>
      <c r="O188" s="113" t="e">
        <f>M188/F188</f>
        <v>#DIV/0!</v>
      </c>
      <c r="P188" s="114"/>
      <c r="Q188" s="88"/>
      <c r="R188" s="88"/>
      <c r="S188" s="115">
        <f>+N188+C188+Q188+R188</f>
        <v>0</v>
      </c>
      <c r="T188" s="116" t="e">
        <f t="shared" ref="T188:T190" si="201">+M188/(Q188+F188+R188+C188)</f>
        <v>#DIV/0!</v>
      </c>
      <c r="V188" s="8"/>
      <c r="W188" s="8"/>
      <c r="X188" s="8"/>
      <c r="Y188" s="67"/>
      <c r="Z188" s="8"/>
      <c r="AA188" s="8"/>
      <c r="AB188" s="8"/>
    </row>
    <row r="189" spans="1:28" s="117" customFormat="1" ht="12.75" hidden="1" x14ac:dyDescent="0.2">
      <c r="A189" s="111" t="s">
        <v>32</v>
      </c>
      <c r="B189" s="149"/>
      <c r="C189" s="88">
        <f>Jan!N184+Feb!N184</f>
        <v>0</v>
      </c>
      <c r="D189" s="88">
        <f t="shared" ref="D189:D190" si="202">+X189+AB189</f>
        <v>0</v>
      </c>
      <c r="E189" s="88"/>
      <c r="F189" s="8">
        <f t="shared" ref="F189:F190" si="203">D189+E189</f>
        <v>0</v>
      </c>
      <c r="G189" s="234"/>
      <c r="H189" s="234">
        <f>F189-G189</f>
        <v>0</v>
      </c>
      <c r="I189" s="235" t="e">
        <f>G189/F189</f>
        <v>#DIV/0!</v>
      </c>
      <c r="J189" s="236"/>
      <c r="K189" s="237"/>
      <c r="L189" s="112" t="e">
        <f t="shared" ref="L189:L190" si="204">(K189+J189)/F189</f>
        <v>#DIV/0!</v>
      </c>
      <c r="M189" s="88">
        <f t="shared" ref="M189:M190" si="205">K189+G189+J189</f>
        <v>0</v>
      </c>
      <c r="N189" s="88">
        <f t="shared" ref="N189:N190" si="206">H189-K189-J189</f>
        <v>0</v>
      </c>
      <c r="O189" s="113" t="e">
        <f>M189/F189</f>
        <v>#DIV/0!</v>
      </c>
      <c r="P189" s="114"/>
      <c r="Q189" s="88"/>
      <c r="R189" s="88"/>
      <c r="S189" s="115">
        <f t="shared" ref="S189:S190" si="207">+N189+C189+Q189+R189</f>
        <v>0</v>
      </c>
      <c r="T189" s="116" t="e">
        <f t="shared" si="201"/>
        <v>#DIV/0!</v>
      </c>
      <c r="V189" s="8"/>
      <c r="W189" s="8"/>
      <c r="X189" s="8"/>
      <c r="Y189" s="67"/>
      <c r="Z189" s="8"/>
      <c r="AA189" s="8"/>
      <c r="AB189" s="8"/>
    </row>
    <row r="190" spans="1:28" s="117" customFormat="1" ht="12.75" hidden="1" x14ac:dyDescent="0.2">
      <c r="A190" s="111" t="s">
        <v>33</v>
      </c>
      <c r="B190" s="149"/>
      <c r="C190" s="88">
        <f>Jan!N185+Feb!N185</f>
        <v>0</v>
      </c>
      <c r="D190" s="88">
        <f t="shared" si="202"/>
        <v>0</v>
      </c>
      <c r="E190" s="88"/>
      <c r="F190" s="8">
        <f t="shared" si="203"/>
        <v>0</v>
      </c>
      <c r="G190" s="234"/>
      <c r="H190" s="234">
        <f>F190-G190</f>
        <v>0</v>
      </c>
      <c r="I190" s="235" t="e">
        <f>G190/F190</f>
        <v>#DIV/0!</v>
      </c>
      <c r="J190" s="236"/>
      <c r="K190" s="237"/>
      <c r="L190" s="112" t="e">
        <f t="shared" si="204"/>
        <v>#DIV/0!</v>
      </c>
      <c r="M190" s="88">
        <f t="shared" si="205"/>
        <v>0</v>
      </c>
      <c r="N190" s="88">
        <f t="shared" si="206"/>
        <v>0</v>
      </c>
      <c r="O190" s="113" t="e">
        <f>M190/F190</f>
        <v>#DIV/0!</v>
      </c>
      <c r="P190" s="114"/>
      <c r="Q190" s="88"/>
      <c r="R190" s="88"/>
      <c r="S190" s="115">
        <f t="shared" si="207"/>
        <v>0</v>
      </c>
      <c r="T190" s="116" t="e">
        <f t="shared" si="201"/>
        <v>#DIV/0!</v>
      </c>
      <c r="V190" s="8"/>
      <c r="W190" s="8"/>
      <c r="X190" s="8"/>
      <c r="Y190" s="67"/>
      <c r="Z190" s="8"/>
      <c r="AA190" s="8"/>
      <c r="AB190" s="8"/>
    </row>
    <row r="191" spans="1:28" hidden="1" x14ac:dyDescent="0.25">
      <c r="A191" s="118"/>
      <c r="B191" s="149"/>
      <c r="C191" s="18"/>
      <c r="D191" s="18"/>
      <c r="E191" s="18"/>
      <c r="F191" s="6"/>
      <c r="G191" s="238"/>
      <c r="H191" s="238"/>
      <c r="I191" s="239"/>
      <c r="J191" s="240"/>
      <c r="K191" s="241"/>
      <c r="L191" s="100"/>
      <c r="M191" s="18"/>
      <c r="N191" s="20"/>
      <c r="O191" s="102"/>
      <c r="Q191" s="18"/>
      <c r="R191" s="18"/>
      <c r="S191" s="101"/>
      <c r="T191" s="104"/>
      <c r="V191" s="6"/>
      <c r="W191" s="6"/>
      <c r="X191" s="6"/>
      <c r="Y191" s="51"/>
      <c r="Z191" s="6"/>
      <c r="AA191" s="6"/>
      <c r="AB191" s="6"/>
    </row>
    <row r="192" spans="1:28" x14ac:dyDescent="0.25">
      <c r="A192" s="105" t="s">
        <v>98</v>
      </c>
      <c r="B192" s="148" t="s">
        <v>99</v>
      </c>
      <c r="C192" s="19">
        <f>SUM(C193:C195)</f>
        <v>-450000</v>
      </c>
      <c r="D192" s="106">
        <f>SUM(D193:D195)</f>
        <v>0</v>
      </c>
      <c r="E192" s="106">
        <f>SUM(E193:E195)</f>
        <v>0</v>
      </c>
      <c r="F192" s="56">
        <f>D192+E192</f>
        <v>0</v>
      </c>
      <c r="G192" s="249">
        <f>SUM(G193:G195)</f>
        <v>0</v>
      </c>
      <c r="H192" s="249">
        <f>F192-G192</f>
        <v>0</v>
      </c>
      <c r="I192" s="250" t="e">
        <f>G192/F192</f>
        <v>#DIV/0!</v>
      </c>
      <c r="J192" s="249">
        <f>SUM(J193:J195)</f>
        <v>0</v>
      </c>
      <c r="K192" s="249">
        <f>SUM(K193:K195)</f>
        <v>0</v>
      </c>
      <c r="L192" s="107" t="e">
        <f>(K192+J192)/F192</f>
        <v>#DIV/0!</v>
      </c>
      <c r="M192" s="106">
        <f>K192+G192+J192</f>
        <v>0</v>
      </c>
      <c r="N192" s="108">
        <f>H192-K192-J192</f>
        <v>0</v>
      </c>
      <c r="O192" s="107" t="e">
        <f>M192/F192</f>
        <v>#DIV/0!</v>
      </c>
      <c r="P192" s="109"/>
      <c r="Q192" s="106">
        <f>SUM(Q193:Q195)</f>
        <v>0</v>
      </c>
      <c r="R192" s="106">
        <f>SUM(R193:R195)</f>
        <v>0</v>
      </c>
      <c r="S192" s="110">
        <f>+N192+C192+Q192+R192</f>
        <v>-450000</v>
      </c>
      <c r="T192" s="107">
        <f>+M192/(Q192+F192+R192+C192)</f>
        <v>0</v>
      </c>
      <c r="V192" s="7">
        <f>SUM(V193:V195)</f>
        <v>0</v>
      </c>
      <c r="W192" s="7">
        <f>SUM(W193:W195)</f>
        <v>0</v>
      </c>
      <c r="X192" s="7">
        <f>SUM(X193:X195)</f>
        <v>0</v>
      </c>
      <c r="Y192" s="51"/>
      <c r="Z192" s="7">
        <f>SUM(Z193:Z195)</f>
        <v>0</v>
      </c>
      <c r="AA192" s="7">
        <f>SUM(AA193:AA195)</f>
        <v>0</v>
      </c>
      <c r="AB192" s="7">
        <f>SUM(AB193:AB195)</f>
        <v>0</v>
      </c>
    </row>
    <row r="193" spans="1:28" s="117" customFormat="1" ht="12.75" hidden="1" x14ac:dyDescent="0.2">
      <c r="A193" s="111" t="s">
        <v>31</v>
      </c>
      <c r="B193" s="149"/>
      <c r="C193" s="88">
        <f>Jan!N188+Feb!N188</f>
        <v>0</v>
      </c>
      <c r="D193" s="88">
        <f>+X193+AB193</f>
        <v>0</v>
      </c>
      <c r="E193" s="88"/>
      <c r="F193" s="8">
        <f>D193+E193</f>
        <v>0</v>
      </c>
      <c r="G193" s="234"/>
      <c r="H193" s="234">
        <f>F193-G193</f>
        <v>0</v>
      </c>
      <c r="I193" s="235" t="e">
        <f>G193/F193</f>
        <v>#DIV/0!</v>
      </c>
      <c r="J193" s="236"/>
      <c r="K193" s="237"/>
      <c r="L193" s="112" t="e">
        <f>(K193+J193)/F193</f>
        <v>#DIV/0!</v>
      </c>
      <c r="M193" s="88">
        <f>K193+G193+J193</f>
        <v>0</v>
      </c>
      <c r="N193" s="88">
        <f>H193-K193-J193</f>
        <v>0</v>
      </c>
      <c r="O193" s="113" t="e">
        <f>M193/F193</f>
        <v>#DIV/0!</v>
      </c>
      <c r="P193" s="114"/>
      <c r="Q193" s="88"/>
      <c r="R193" s="88"/>
      <c r="S193" s="115">
        <f>+N193+C193+Q193+R193</f>
        <v>0</v>
      </c>
      <c r="T193" s="116" t="e">
        <f t="shared" ref="T193:T195" si="208">+M193/(Q193+F193+R193+C193)</f>
        <v>#DIV/0!</v>
      </c>
      <c r="V193" s="8"/>
      <c r="W193" s="8"/>
      <c r="X193" s="8"/>
      <c r="Y193" s="67"/>
      <c r="Z193" s="8"/>
      <c r="AA193" s="8"/>
      <c r="AB193" s="8"/>
    </row>
    <row r="194" spans="1:28" s="117" customFormat="1" ht="12.75" x14ac:dyDescent="0.2">
      <c r="A194" s="111" t="s">
        <v>32</v>
      </c>
      <c r="B194" s="149"/>
      <c r="C194" s="88">
        <f>Jan!N189+Feb!N189</f>
        <v>-450000</v>
      </c>
      <c r="D194" s="88">
        <f t="shared" ref="D194:D195" si="209">+X194+AB194</f>
        <v>0</v>
      </c>
      <c r="E194" s="88"/>
      <c r="F194" s="8">
        <f t="shared" ref="F194:F195" si="210">D194+E194</f>
        <v>0</v>
      </c>
      <c r="G194" s="234"/>
      <c r="H194" s="234">
        <f>F194-G194</f>
        <v>0</v>
      </c>
      <c r="I194" s="235" t="e">
        <f>G194/F194</f>
        <v>#DIV/0!</v>
      </c>
      <c r="J194" s="236"/>
      <c r="K194" s="237"/>
      <c r="L194" s="112" t="e">
        <f t="shared" ref="L194:L195" si="211">(K194+J194)/F194</f>
        <v>#DIV/0!</v>
      </c>
      <c r="M194" s="88">
        <f t="shared" ref="M194:M195" si="212">K194+G194+J194</f>
        <v>0</v>
      </c>
      <c r="N194" s="88">
        <f t="shared" ref="N194:N195" si="213">H194-K194-J194</f>
        <v>0</v>
      </c>
      <c r="O194" s="113" t="e">
        <f>M194/F194</f>
        <v>#DIV/0!</v>
      </c>
      <c r="P194" s="114"/>
      <c r="Q194" s="88"/>
      <c r="R194" s="88"/>
      <c r="S194" s="115">
        <f t="shared" ref="S194:S195" si="214">+N194+C194+Q194+R194</f>
        <v>-450000</v>
      </c>
      <c r="T194" s="116">
        <f t="shared" si="208"/>
        <v>0</v>
      </c>
      <c r="V194" s="8"/>
      <c r="W194" s="8"/>
      <c r="X194" s="8"/>
      <c r="Y194" s="67"/>
      <c r="Z194" s="8"/>
      <c r="AA194" s="8"/>
      <c r="AB194" s="8"/>
    </row>
    <row r="195" spans="1:28" s="117" customFormat="1" ht="12.75" hidden="1" x14ac:dyDescent="0.2">
      <c r="A195" s="111" t="s">
        <v>33</v>
      </c>
      <c r="B195" s="149"/>
      <c r="C195" s="88">
        <f>Jan!N190+Feb!N190</f>
        <v>0</v>
      </c>
      <c r="D195" s="88">
        <f t="shared" si="209"/>
        <v>0</v>
      </c>
      <c r="E195" s="88"/>
      <c r="F195" s="8">
        <f t="shared" si="210"/>
        <v>0</v>
      </c>
      <c r="G195" s="234"/>
      <c r="H195" s="234">
        <f>F195-G195</f>
        <v>0</v>
      </c>
      <c r="I195" s="235" t="e">
        <f>G195/F195</f>
        <v>#DIV/0!</v>
      </c>
      <c r="J195" s="236"/>
      <c r="K195" s="237"/>
      <c r="L195" s="112" t="e">
        <f t="shared" si="211"/>
        <v>#DIV/0!</v>
      </c>
      <c r="M195" s="88">
        <f t="shared" si="212"/>
        <v>0</v>
      </c>
      <c r="N195" s="88">
        <f t="shared" si="213"/>
        <v>0</v>
      </c>
      <c r="O195" s="113" t="e">
        <f>M195/F195</f>
        <v>#DIV/0!</v>
      </c>
      <c r="P195" s="114"/>
      <c r="Q195" s="88"/>
      <c r="R195" s="88"/>
      <c r="S195" s="115">
        <f t="shared" si="214"/>
        <v>0</v>
      </c>
      <c r="T195" s="116" t="e">
        <f t="shared" si="208"/>
        <v>#DIV/0!</v>
      </c>
      <c r="V195" s="8"/>
      <c r="W195" s="8"/>
      <c r="X195" s="8"/>
      <c r="Y195" s="67"/>
      <c r="Z195" s="8"/>
      <c r="AA195" s="8"/>
      <c r="AB195" s="8"/>
    </row>
    <row r="196" spans="1:28" x14ac:dyDescent="0.25">
      <c r="A196" s="118"/>
      <c r="B196" s="149"/>
      <c r="C196" s="18"/>
      <c r="D196" s="18"/>
      <c r="E196" s="18"/>
      <c r="F196" s="6"/>
      <c r="G196" s="238"/>
      <c r="H196" s="238"/>
      <c r="I196" s="239"/>
      <c r="J196" s="240"/>
      <c r="K196" s="241"/>
      <c r="L196" s="100"/>
      <c r="M196" s="18"/>
      <c r="N196" s="20"/>
      <c r="O196" s="102"/>
      <c r="Q196" s="18"/>
      <c r="R196" s="18"/>
      <c r="S196" s="101"/>
      <c r="T196" s="104"/>
      <c r="V196" s="6"/>
      <c r="W196" s="6"/>
      <c r="X196" s="6"/>
      <c r="Y196" s="51"/>
      <c r="Z196" s="6"/>
      <c r="AA196" s="6"/>
      <c r="AB196" s="6"/>
    </row>
    <row r="197" spans="1:28" ht="30" hidden="1" x14ac:dyDescent="0.25">
      <c r="A197" s="105" t="s">
        <v>100</v>
      </c>
      <c r="B197" s="149"/>
      <c r="C197" s="19">
        <f>SUM(C198:C200)</f>
        <v>0</v>
      </c>
      <c r="D197" s="106">
        <f>SUM(D198:D200)</f>
        <v>0</v>
      </c>
      <c r="E197" s="106">
        <f>SUM(E198:E200)</f>
        <v>0</v>
      </c>
      <c r="F197" s="56">
        <f>D197+E197</f>
        <v>0</v>
      </c>
      <c r="G197" s="249">
        <f>SUM(G198:G200)</f>
        <v>0</v>
      </c>
      <c r="H197" s="249">
        <f>F197-G197</f>
        <v>0</v>
      </c>
      <c r="I197" s="250" t="e">
        <f>G197/F197</f>
        <v>#DIV/0!</v>
      </c>
      <c r="J197" s="249">
        <f>SUM(J198:J200)</f>
        <v>0</v>
      </c>
      <c r="K197" s="249">
        <f>SUM(K198:K200)</f>
        <v>0</v>
      </c>
      <c r="L197" s="107" t="e">
        <f>(K197+J197)/F197</f>
        <v>#DIV/0!</v>
      </c>
      <c r="M197" s="106">
        <f>K197+G197+J197</f>
        <v>0</v>
      </c>
      <c r="N197" s="108">
        <f>H197-K197-J197</f>
        <v>0</v>
      </c>
      <c r="O197" s="107" t="e">
        <f>M197/F197</f>
        <v>#DIV/0!</v>
      </c>
      <c r="P197" s="109"/>
      <c r="Q197" s="106">
        <f>SUM(Q198:Q200)</f>
        <v>0</v>
      </c>
      <c r="R197" s="106">
        <f>SUM(R198:R200)</f>
        <v>0</v>
      </c>
      <c r="S197" s="110">
        <f>+N197+C197+Q197+R197</f>
        <v>0</v>
      </c>
      <c r="T197" s="107" t="e">
        <f>+M197/(Q197+F197+R197+C197)</f>
        <v>#DIV/0!</v>
      </c>
      <c r="V197" s="7">
        <f>SUM(V198:V200)</f>
        <v>0</v>
      </c>
      <c r="W197" s="7">
        <f>SUM(W198:W200)</f>
        <v>0</v>
      </c>
      <c r="X197" s="7">
        <f>SUM(X198:X200)</f>
        <v>0</v>
      </c>
      <c r="Y197" s="51"/>
      <c r="Z197" s="7">
        <f>SUM(Z198:Z200)</f>
        <v>0</v>
      </c>
      <c r="AA197" s="7">
        <f>SUM(AA198:AA200)</f>
        <v>0</v>
      </c>
      <c r="AB197" s="7">
        <f>SUM(AB198:AB200)</f>
        <v>0</v>
      </c>
    </row>
    <row r="198" spans="1:28" s="117" customFormat="1" ht="12.75" hidden="1" x14ac:dyDescent="0.2">
      <c r="A198" s="111" t="s">
        <v>31</v>
      </c>
      <c r="B198" s="149"/>
      <c r="C198" s="88">
        <f>Jan!N193+Feb!N193</f>
        <v>0</v>
      </c>
      <c r="D198" s="88">
        <f>+X198+AB198</f>
        <v>0</v>
      </c>
      <c r="E198" s="88"/>
      <c r="F198" s="8">
        <f>D198+E198</f>
        <v>0</v>
      </c>
      <c r="G198" s="234"/>
      <c r="H198" s="234">
        <f>F198-G198</f>
        <v>0</v>
      </c>
      <c r="I198" s="235" t="e">
        <f>G198/F198</f>
        <v>#DIV/0!</v>
      </c>
      <c r="J198" s="236"/>
      <c r="K198" s="237"/>
      <c r="L198" s="112" t="e">
        <f>(K198+J198)/F198</f>
        <v>#DIV/0!</v>
      </c>
      <c r="M198" s="88">
        <f>K198+G198+J198</f>
        <v>0</v>
      </c>
      <c r="N198" s="88">
        <f>H198-K198-J198</f>
        <v>0</v>
      </c>
      <c r="O198" s="113" t="e">
        <f>M198/F198</f>
        <v>#DIV/0!</v>
      </c>
      <c r="P198" s="114"/>
      <c r="Q198" s="88"/>
      <c r="R198" s="88"/>
      <c r="S198" s="115">
        <f>+N198+C198+Q198+R198</f>
        <v>0</v>
      </c>
      <c r="T198" s="116" t="e">
        <f t="shared" ref="T198:T200" si="215">+M198/(Q198+F198+R198+C198)</f>
        <v>#DIV/0!</v>
      </c>
      <c r="V198" s="8"/>
      <c r="W198" s="8"/>
      <c r="X198" s="8"/>
      <c r="Y198" s="67"/>
      <c r="Z198" s="8"/>
      <c r="AA198" s="8"/>
      <c r="AB198" s="8"/>
    </row>
    <row r="199" spans="1:28" s="117" customFormat="1" ht="12.75" hidden="1" x14ac:dyDescent="0.2">
      <c r="A199" s="111" t="s">
        <v>32</v>
      </c>
      <c r="B199" s="149"/>
      <c r="C199" s="88">
        <f>Jan!N194+Feb!N194</f>
        <v>0</v>
      </c>
      <c r="D199" s="88">
        <f t="shared" ref="D199:D200" si="216">+X199+AB199</f>
        <v>0</v>
      </c>
      <c r="E199" s="88"/>
      <c r="F199" s="8">
        <f t="shared" ref="F199:F200" si="217">D199+E199</f>
        <v>0</v>
      </c>
      <c r="G199" s="234"/>
      <c r="H199" s="234">
        <f>F199-G199</f>
        <v>0</v>
      </c>
      <c r="I199" s="235" t="e">
        <f>G199/F199</f>
        <v>#DIV/0!</v>
      </c>
      <c r="J199" s="236"/>
      <c r="K199" s="237"/>
      <c r="L199" s="112" t="e">
        <f t="shared" ref="L199:L200" si="218">(K199+J199)/F199</f>
        <v>#DIV/0!</v>
      </c>
      <c r="M199" s="88">
        <f t="shared" ref="M199:M200" si="219">K199+G199+J199</f>
        <v>0</v>
      </c>
      <c r="N199" s="88">
        <f t="shared" ref="N199:N200" si="220">H199-K199-J199</f>
        <v>0</v>
      </c>
      <c r="O199" s="113" t="e">
        <f>M199/F199</f>
        <v>#DIV/0!</v>
      </c>
      <c r="P199" s="114"/>
      <c r="Q199" s="88"/>
      <c r="R199" s="88"/>
      <c r="S199" s="115">
        <f t="shared" ref="S199:S200" si="221">+N199+C199+Q199+R199</f>
        <v>0</v>
      </c>
      <c r="T199" s="116" t="e">
        <f t="shared" si="215"/>
        <v>#DIV/0!</v>
      </c>
      <c r="V199" s="8"/>
      <c r="W199" s="8"/>
      <c r="X199" s="8"/>
      <c r="Y199" s="67"/>
      <c r="Z199" s="8"/>
      <c r="AA199" s="8"/>
      <c r="AB199" s="8"/>
    </row>
    <row r="200" spans="1:28" s="117" customFormat="1" ht="12.75" hidden="1" x14ac:dyDescent="0.2">
      <c r="A200" s="111" t="s">
        <v>33</v>
      </c>
      <c r="B200" s="149"/>
      <c r="C200" s="88">
        <f>Jan!N195+Feb!N195</f>
        <v>0</v>
      </c>
      <c r="D200" s="88">
        <f t="shared" si="216"/>
        <v>0</v>
      </c>
      <c r="E200" s="88"/>
      <c r="F200" s="8">
        <f t="shared" si="217"/>
        <v>0</v>
      </c>
      <c r="G200" s="234"/>
      <c r="H200" s="234">
        <f>F200-G200</f>
        <v>0</v>
      </c>
      <c r="I200" s="235" t="e">
        <f>G200/F200</f>
        <v>#DIV/0!</v>
      </c>
      <c r="J200" s="236"/>
      <c r="K200" s="237"/>
      <c r="L200" s="112" t="e">
        <f t="shared" si="218"/>
        <v>#DIV/0!</v>
      </c>
      <c r="M200" s="88">
        <f t="shared" si="219"/>
        <v>0</v>
      </c>
      <c r="N200" s="88">
        <f t="shared" si="220"/>
        <v>0</v>
      </c>
      <c r="O200" s="113" t="e">
        <f>M200/F200</f>
        <v>#DIV/0!</v>
      </c>
      <c r="P200" s="114"/>
      <c r="Q200" s="88"/>
      <c r="R200" s="88"/>
      <c r="S200" s="115">
        <f t="shared" si="221"/>
        <v>0</v>
      </c>
      <c r="T200" s="116" t="e">
        <f t="shared" si="215"/>
        <v>#DIV/0!</v>
      </c>
      <c r="V200" s="8"/>
      <c r="W200" s="8"/>
      <c r="X200" s="8"/>
      <c r="Y200" s="67"/>
      <c r="Z200" s="8"/>
      <c r="AA200" s="8"/>
      <c r="AB200" s="8"/>
    </row>
    <row r="201" spans="1:28" hidden="1" x14ac:dyDescent="0.25">
      <c r="A201" s="118"/>
      <c r="B201" s="149"/>
      <c r="C201" s="18"/>
      <c r="D201" s="18"/>
      <c r="E201" s="18"/>
      <c r="F201" s="6"/>
      <c r="G201" s="238"/>
      <c r="H201" s="238"/>
      <c r="I201" s="239"/>
      <c r="J201" s="240"/>
      <c r="K201" s="241"/>
      <c r="L201" s="100"/>
      <c r="M201" s="18"/>
      <c r="N201" s="20"/>
      <c r="O201" s="102"/>
      <c r="Q201" s="18"/>
      <c r="R201" s="18"/>
      <c r="S201" s="101"/>
      <c r="T201" s="104"/>
      <c r="V201" s="6"/>
      <c r="W201" s="6"/>
      <c r="X201" s="6"/>
      <c r="Y201" s="51"/>
      <c r="Z201" s="6"/>
      <c r="AA201" s="6"/>
      <c r="AB201" s="6"/>
    </row>
    <row r="202" spans="1:28" hidden="1" x14ac:dyDescent="0.25">
      <c r="A202" s="99"/>
      <c r="B202" s="148"/>
      <c r="C202" s="18"/>
      <c r="D202" s="18"/>
      <c r="E202" s="18"/>
      <c r="F202" s="6"/>
      <c r="G202" s="238"/>
      <c r="H202" s="238"/>
      <c r="I202" s="239"/>
      <c r="J202" s="240"/>
      <c r="K202" s="241"/>
      <c r="L202" s="100"/>
      <c r="M202" s="18"/>
      <c r="N202" s="20"/>
      <c r="O202" s="102"/>
      <c r="Q202" s="18"/>
      <c r="R202" s="18"/>
      <c r="S202" s="101"/>
      <c r="T202" s="104"/>
      <c r="V202" s="6"/>
      <c r="W202" s="6"/>
      <c r="X202" s="6"/>
      <c r="Y202" s="51"/>
      <c r="Z202" s="6"/>
      <c r="AA202" s="6"/>
      <c r="AB202" s="6"/>
    </row>
    <row r="203" spans="1:28" ht="45" x14ac:dyDescent="0.25">
      <c r="A203" s="105" t="s">
        <v>101</v>
      </c>
      <c r="B203" s="148" t="s">
        <v>102</v>
      </c>
      <c r="C203" s="19">
        <f>SUM(C204:C206)</f>
        <v>-9631.44</v>
      </c>
      <c r="D203" s="106">
        <f>SUM(D204:D206)</f>
        <v>0</v>
      </c>
      <c r="E203" s="106">
        <f>SUM(E204:E206)</f>
        <v>0</v>
      </c>
      <c r="F203" s="56">
        <f>D203+E203</f>
        <v>0</v>
      </c>
      <c r="G203" s="249">
        <f>SUM(G204:G206)</f>
        <v>0</v>
      </c>
      <c r="H203" s="249">
        <f>F203-G203</f>
        <v>0</v>
      </c>
      <c r="I203" s="250" t="e">
        <f>G203/F203</f>
        <v>#DIV/0!</v>
      </c>
      <c r="J203" s="249">
        <f>SUM(J204:J206)</f>
        <v>0</v>
      </c>
      <c r="K203" s="249">
        <f>SUM(K204:K206)</f>
        <v>0</v>
      </c>
      <c r="L203" s="107" t="e">
        <f>(K203+J203)/F203</f>
        <v>#DIV/0!</v>
      </c>
      <c r="M203" s="106">
        <f>K203+G203+J203</f>
        <v>0</v>
      </c>
      <c r="N203" s="108">
        <f>H203-K203-J203</f>
        <v>0</v>
      </c>
      <c r="O203" s="107" t="e">
        <f>M203/F203</f>
        <v>#DIV/0!</v>
      </c>
      <c r="P203" s="109"/>
      <c r="Q203" s="106">
        <f>SUM(Q204:Q206)</f>
        <v>0</v>
      </c>
      <c r="R203" s="106">
        <f>SUM(R204:R206)</f>
        <v>0</v>
      </c>
      <c r="S203" s="110">
        <f>+N203+C203+Q203+R203</f>
        <v>-9631.44</v>
      </c>
      <c r="T203" s="107">
        <f>+M203/(Q203+F203+R203+C203)</f>
        <v>0</v>
      </c>
      <c r="V203" s="7">
        <f>SUM(V204:V206)</f>
        <v>0</v>
      </c>
      <c r="W203" s="7">
        <f>SUM(W204:W206)</f>
        <v>0</v>
      </c>
      <c r="X203" s="7">
        <f>SUM(X204:X206)</f>
        <v>0</v>
      </c>
      <c r="Y203" s="51"/>
      <c r="Z203" s="7">
        <f>SUM(Z204:Z206)</f>
        <v>0</v>
      </c>
      <c r="AA203" s="7">
        <f>SUM(AA204:AA206)</f>
        <v>0</v>
      </c>
      <c r="AB203" s="7">
        <f>SUM(AB204:AB206)</f>
        <v>0</v>
      </c>
    </row>
    <row r="204" spans="1:28" s="117" customFormat="1" ht="12.75" hidden="1" x14ac:dyDescent="0.2">
      <c r="A204" s="111" t="s">
        <v>31</v>
      </c>
      <c r="B204" s="149"/>
      <c r="C204" s="88">
        <f>Jan!N199+Feb!N199</f>
        <v>0</v>
      </c>
      <c r="D204" s="88">
        <f>+X204+AB204</f>
        <v>0</v>
      </c>
      <c r="E204" s="88"/>
      <c r="F204" s="8">
        <f>D204+E204</f>
        <v>0</v>
      </c>
      <c r="G204" s="234"/>
      <c r="H204" s="234">
        <f>F204-G204</f>
        <v>0</v>
      </c>
      <c r="I204" s="235" t="e">
        <f>G204/F204</f>
        <v>#DIV/0!</v>
      </c>
      <c r="J204" s="236"/>
      <c r="K204" s="237"/>
      <c r="L204" s="112" t="e">
        <f>(K204+J204)/F204</f>
        <v>#DIV/0!</v>
      </c>
      <c r="M204" s="88">
        <f>K204+G204+J204</f>
        <v>0</v>
      </c>
      <c r="N204" s="88">
        <f>H204-K204-J204</f>
        <v>0</v>
      </c>
      <c r="O204" s="113" t="e">
        <f>M204/F204</f>
        <v>#DIV/0!</v>
      </c>
      <c r="P204" s="114"/>
      <c r="Q204" s="88"/>
      <c r="R204" s="88"/>
      <c r="S204" s="115">
        <f>+N204+C204+Q204+R204</f>
        <v>0</v>
      </c>
      <c r="T204" s="116" t="e">
        <f t="shared" ref="T204:T206" si="222">+M204/(Q204+F204+R204+C204)</f>
        <v>#DIV/0!</v>
      </c>
      <c r="V204" s="8"/>
      <c r="W204" s="8"/>
      <c r="X204" s="8"/>
      <c r="Y204" s="67"/>
      <c r="Z204" s="8"/>
      <c r="AA204" s="8"/>
      <c r="AB204" s="8"/>
    </row>
    <row r="205" spans="1:28" s="117" customFormat="1" ht="12.75" x14ac:dyDescent="0.2">
      <c r="A205" s="111" t="s">
        <v>103</v>
      </c>
      <c r="B205" s="149"/>
      <c r="C205" s="88">
        <f>Jan!N200+Feb!N200</f>
        <v>-9631.44</v>
      </c>
      <c r="D205" s="88">
        <f t="shared" ref="D205:D206" si="223">+X205+AB205</f>
        <v>0</v>
      </c>
      <c r="E205" s="88"/>
      <c r="F205" s="8">
        <f t="shared" ref="F205:F206" si="224">D205+E205</f>
        <v>0</v>
      </c>
      <c r="G205" s="234"/>
      <c r="H205" s="234">
        <f>F205-G205</f>
        <v>0</v>
      </c>
      <c r="I205" s="235" t="e">
        <f>G205/F205</f>
        <v>#DIV/0!</v>
      </c>
      <c r="J205" s="236"/>
      <c r="K205" s="237"/>
      <c r="L205" s="112" t="e">
        <f t="shared" ref="L205:L206" si="225">(K205+J205)/F205</f>
        <v>#DIV/0!</v>
      </c>
      <c r="M205" s="88">
        <f t="shared" ref="M205:M206" si="226">K205+G205+J205</f>
        <v>0</v>
      </c>
      <c r="N205" s="88">
        <f t="shared" ref="N205:N206" si="227">H205-K205-J205</f>
        <v>0</v>
      </c>
      <c r="O205" s="113" t="e">
        <f>M205/F205</f>
        <v>#DIV/0!</v>
      </c>
      <c r="P205" s="114"/>
      <c r="Q205" s="88"/>
      <c r="R205" s="88"/>
      <c r="S205" s="115">
        <f t="shared" ref="S205:S206" si="228">+N205+C205+Q205+R205</f>
        <v>-9631.44</v>
      </c>
      <c r="T205" s="116">
        <f t="shared" si="222"/>
        <v>0</v>
      </c>
      <c r="V205" s="8"/>
      <c r="W205" s="8"/>
      <c r="X205" s="8"/>
      <c r="Y205" s="67"/>
      <c r="Z205" s="8"/>
      <c r="AA205" s="8"/>
      <c r="AB205" s="8"/>
    </row>
    <row r="206" spans="1:28" s="117" customFormat="1" ht="12.75" hidden="1" x14ac:dyDescent="0.2">
      <c r="A206" s="111" t="s">
        <v>104</v>
      </c>
      <c r="B206" s="149"/>
      <c r="C206" s="88">
        <f>Jan!N201+Feb!N201</f>
        <v>0</v>
      </c>
      <c r="D206" s="88">
        <f t="shared" si="223"/>
        <v>0</v>
      </c>
      <c r="E206" s="88"/>
      <c r="F206" s="8">
        <f t="shared" si="224"/>
        <v>0</v>
      </c>
      <c r="G206" s="234"/>
      <c r="H206" s="234">
        <f>F206-G206</f>
        <v>0</v>
      </c>
      <c r="I206" s="235" t="e">
        <f>G206/F206</f>
        <v>#DIV/0!</v>
      </c>
      <c r="J206" s="236"/>
      <c r="K206" s="237"/>
      <c r="L206" s="112" t="e">
        <f t="shared" si="225"/>
        <v>#DIV/0!</v>
      </c>
      <c r="M206" s="88">
        <f t="shared" si="226"/>
        <v>0</v>
      </c>
      <c r="N206" s="88">
        <f t="shared" si="227"/>
        <v>0</v>
      </c>
      <c r="O206" s="113" t="e">
        <f>M206/F206</f>
        <v>#DIV/0!</v>
      </c>
      <c r="P206" s="114"/>
      <c r="Q206" s="88"/>
      <c r="R206" s="88"/>
      <c r="S206" s="115">
        <f t="shared" si="228"/>
        <v>0</v>
      </c>
      <c r="T206" s="116" t="e">
        <f t="shared" si="222"/>
        <v>#DIV/0!</v>
      </c>
      <c r="V206" s="8"/>
      <c r="W206" s="8"/>
      <c r="X206" s="8"/>
      <c r="Y206" s="67"/>
      <c r="Z206" s="8"/>
      <c r="AA206" s="8"/>
      <c r="AB206" s="8"/>
    </row>
    <row r="207" spans="1:28" x14ac:dyDescent="0.25">
      <c r="A207" s="118"/>
      <c r="B207" s="149"/>
      <c r="C207" s="18"/>
      <c r="D207" s="18"/>
      <c r="E207" s="18"/>
      <c r="F207" s="6"/>
      <c r="G207" s="238"/>
      <c r="H207" s="238"/>
      <c r="I207" s="239"/>
      <c r="J207" s="240"/>
      <c r="K207" s="241"/>
      <c r="L207" s="100"/>
      <c r="M207" s="18"/>
      <c r="N207" s="20"/>
      <c r="O207" s="102"/>
      <c r="Q207" s="18"/>
      <c r="R207" s="18"/>
      <c r="S207" s="101"/>
      <c r="T207" s="104"/>
      <c r="V207" s="6"/>
      <c r="W207" s="6"/>
      <c r="X207" s="6"/>
      <c r="Y207" s="51"/>
      <c r="Z207" s="6"/>
      <c r="AA207" s="6"/>
      <c r="AB207" s="6"/>
    </row>
    <row r="208" spans="1:28" hidden="1" x14ac:dyDescent="0.25">
      <c r="A208" s="99" t="s">
        <v>105</v>
      </c>
      <c r="B208" s="148"/>
      <c r="C208" s="18"/>
      <c r="D208" s="18"/>
      <c r="E208" s="18"/>
      <c r="F208" s="6"/>
      <c r="G208" s="238"/>
      <c r="H208" s="238"/>
      <c r="I208" s="239"/>
      <c r="J208" s="240"/>
      <c r="K208" s="241"/>
      <c r="L208" s="100"/>
      <c r="M208" s="18"/>
      <c r="N208" s="20"/>
      <c r="O208" s="102"/>
      <c r="Q208" s="18"/>
      <c r="R208" s="18"/>
      <c r="S208" s="101"/>
      <c r="T208" s="104"/>
      <c r="V208" s="6"/>
      <c r="W208" s="6"/>
      <c r="X208" s="6"/>
      <c r="Y208" s="51"/>
      <c r="Z208" s="6"/>
      <c r="AA208" s="6"/>
      <c r="AB208" s="6"/>
    </row>
    <row r="209" spans="1:28" ht="45" x14ac:dyDescent="0.25">
      <c r="A209" s="105" t="s">
        <v>106</v>
      </c>
      <c r="B209" s="148" t="s">
        <v>107</v>
      </c>
      <c r="C209" s="19">
        <f>SUM(C210:C212)</f>
        <v>0</v>
      </c>
      <c r="D209" s="106">
        <f>SUM(D210:D212)</f>
        <v>0</v>
      </c>
      <c r="E209" s="106">
        <f>SUM(E210:E212)</f>
        <v>0</v>
      </c>
      <c r="F209" s="56">
        <f>D209+E209</f>
        <v>0</v>
      </c>
      <c r="G209" s="249">
        <f>SUM(G210:G212)</f>
        <v>0</v>
      </c>
      <c r="H209" s="249">
        <f>F209-G209</f>
        <v>0</v>
      </c>
      <c r="I209" s="250" t="e">
        <f>G209/F209</f>
        <v>#DIV/0!</v>
      </c>
      <c r="J209" s="249">
        <f>SUM(J210:J212)</f>
        <v>0</v>
      </c>
      <c r="K209" s="249">
        <f>SUM(K210:K212)</f>
        <v>0</v>
      </c>
      <c r="L209" s="107" t="e">
        <f>(K209+J209)/F209</f>
        <v>#DIV/0!</v>
      </c>
      <c r="M209" s="106">
        <f>K209+G209+J209</f>
        <v>0</v>
      </c>
      <c r="N209" s="108">
        <f>H209-K209-J209</f>
        <v>0</v>
      </c>
      <c r="O209" s="107" t="e">
        <f>M209/F209</f>
        <v>#DIV/0!</v>
      </c>
      <c r="P209" s="109"/>
      <c r="Q209" s="106">
        <f>SUM(Q210:Q212)</f>
        <v>0</v>
      </c>
      <c r="R209" s="106">
        <f>SUM(R210:R212)</f>
        <v>0</v>
      </c>
      <c r="S209" s="110">
        <f>+N209+C209+Q209+R209</f>
        <v>0</v>
      </c>
      <c r="T209" s="107" t="e">
        <f>+M209/(Q209+F209+R209+C209)</f>
        <v>#DIV/0!</v>
      </c>
      <c r="V209" s="7">
        <f>SUM(V210:V212)</f>
        <v>0</v>
      </c>
      <c r="W209" s="7">
        <f>SUM(W210:W212)</f>
        <v>0</v>
      </c>
      <c r="X209" s="7">
        <f>SUM(X210:X212)</f>
        <v>0</v>
      </c>
      <c r="Y209" s="51"/>
      <c r="Z209" s="7">
        <f>SUM(Z210:Z212)</f>
        <v>0</v>
      </c>
      <c r="AA209" s="7">
        <f>SUM(AA210:AA212)</f>
        <v>0</v>
      </c>
      <c r="AB209" s="7">
        <f>SUM(AB210:AB212)</f>
        <v>0</v>
      </c>
    </row>
    <row r="210" spans="1:28" s="117" customFormat="1" ht="12.75" hidden="1" x14ac:dyDescent="0.2">
      <c r="A210" s="111" t="s">
        <v>31</v>
      </c>
      <c r="B210" s="149"/>
      <c r="C210" s="88">
        <f>Jan!N205+Feb!N205</f>
        <v>0</v>
      </c>
      <c r="D210" s="88">
        <f>+X210+AB210</f>
        <v>0</v>
      </c>
      <c r="E210" s="88"/>
      <c r="F210" s="8">
        <f>D210+E210</f>
        <v>0</v>
      </c>
      <c r="G210" s="234"/>
      <c r="H210" s="234">
        <f>F210-G210</f>
        <v>0</v>
      </c>
      <c r="I210" s="235" t="e">
        <f>G210/F210</f>
        <v>#DIV/0!</v>
      </c>
      <c r="J210" s="236"/>
      <c r="K210" s="237"/>
      <c r="L210" s="112" t="e">
        <f>(K210+J210)/F210</f>
        <v>#DIV/0!</v>
      </c>
      <c r="M210" s="88">
        <f>K210+G210+J210</f>
        <v>0</v>
      </c>
      <c r="N210" s="88">
        <f>H210-K210-J210</f>
        <v>0</v>
      </c>
      <c r="O210" s="113" t="e">
        <f>M210/F210</f>
        <v>#DIV/0!</v>
      </c>
      <c r="P210" s="114"/>
      <c r="Q210" s="88"/>
      <c r="R210" s="88"/>
      <c r="S210" s="115">
        <f>+N210+C210+Q210+R210</f>
        <v>0</v>
      </c>
      <c r="T210" s="116" t="e">
        <f t="shared" ref="T210:T212" si="229">+M210/(Q210+F210+R210+C210)</f>
        <v>#DIV/0!</v>
      </c>
      <c r="V210" s="8"/>
      <c r="W210" s="8"/>
      <c r="X210" s="8"/>
      <c r="Y210" s="67"/>
      <c r="Z210" s="8"/>
      <c r="AA210" s="8"/>
      <c r="AB210" s="8"/>
    </row>
    <row r="211" spans="1:28" s="117" customFormat="1" ht="12.75" x14ac:dyDescent="0.2">
      <c r="A211" s="111" t="s">
        <v>103</v>
      </c>
      <c r="B211" s="149"/>
      <c r="C211" s="88">
        <f>Jan!N206+Feb!N206</f>
        <v>0</v>
      </c>
      <c r="D211" s="88">
        <f t="shared" ref="D211:D212" si="230">+X211+AB211</f>
        <v>0</v>
      </c>
      <c r="E211" s="88"/>
      <c r="F211" s="8">
        <f t="shared" ref="F211:F212" si="231">D211+E211</f>
        <v>0</v>
      </c>
      <c r="G211" s="234"/>
      <c r="H211" s="234">
        <f>F211-G211</f>
        <v>0</v>
      </c>
      <c r="I211" s="235" t="e">
        <f>G211/F211</f>
        <v>#DIV/0!</v>
      </c>
      <c r="J211" s="236"/>
      <c r="K211" s="237"/>
      <c r="L211" s="112" t="e">
        <f t="shared" ref="L211:L212" si="232">(K211+J211)/F211</f>
        <v>#DIV/0!</v>
      </c>
      <c r="M211" s="88">
        <f t="shared" ref="M211:M212" si="233">K211+G211+J211</f>
        <v>0</v>
      </c>
      <c r="N211" s="88">
        <f t="shared" ref="N211:N212" si="234">H211-K211-J211</f>
        <v>0</v>
      </c>
      <c r="O211" s="113" t="e">
        <f>M211/F211</f>
        <v>#DIV/0!</v>
      </c>
      <c r="P211" s="114"/>
      <c r="Q211" s="88"/>
      <c r="R211" s="88"/>
      <c r="S211" s="115">
        <f t="shared" ref="S211:S212" si="235">+N211+C211+Q211+R211</f>
        <v>0</v>
      </c>
      <c r="T211" s="116" t="e">
        <f t="shared" si="229"/>
        <v>#DIV/0!</v>
      </c>
      <c r="V211" s="8"/>
      <c r="W211" s="8"/>
      <c r="X211" s="8"/>
      <c r="Y211" s="67"/>
      <c r="Z211" s="8"/>
      <c r="AA211" s="8"/>
      <c r="AB211" s="8"/>
    </row>
    <row r="212" spans="1:28" s="117" customFormat="1" ht="12.75" hidden="1" x14ac:dyDescent="0.2">
      <c r="A212" s="111" t="s">
        <v>104</v>
      </c>
      <c r="B212" s="149"/>
      <c r="C212" s="88">
        <f>Jan!N207+Feb!N207</f>
        <v>0</v>
      </c>
      <c r="D212" s="88">
        <f t="shared" si="230"/>
        <v>0</v>
      </c>
      <c r="E212" s="88"/>
      <c r="F212" s="8">
        <f t="shared" si="231"/>
        <v>0</v>
      </c>
      <c r="G212" s="234"/>
      <c r="H212" s="234">
        <f>F212-G212</f>
        <v>0</v>
      </c>
      <c r="I212" s="235" t="e">
        <f>G212/F212</f>
        <v>#DIV/0!</v>
      </c>
      <c r="J212" s="236"/>
      <c r="K212" s="237"/>
      <c r="L212" s="112" t="e">
        <f t="shared" si="232"/>
        <v>#DIV/0!</v>
      </c>
      <c r="M212" s="88">
        <f t="shared" si="233"/>
        <v>0</v>
      </c>
      <c r="N212" s="88">
        <f t="shared" si="234"/>
        <v>0</v>
      </c>
      <c r="O212" s="113" t="e">
        <f>M212/F212</f>
        <v>#DIV/0!</v>
      </c>
      <c r="P212" s="114"/>
      <c r="Q212" s="88"/>
      <c r="R212" s="88"/>
      <c r="S212" s="115">
        <f t="shared" si="235"/>
        <v>0</v>
      </c>
      <c r="T212" s="116" t="e">
        <f t="shared" si="229"/>
        <v>#DIV/0!</v>
      </c>
      <c r="V212" s="8"/>
      <c r="W212" s="8"/>
      <c r="X212" s="8"/>
      <c r="Y212" s="67"/>
      <c r="Z212" s="8"/>
      <c r="AA212" s="8"/>
      <c r="AB212" s="8"/>
    </row>
    <row r="213" spans="1:28" x14ac:dyDescent="0.25">
      <c r="A213" s="118"/>
      <c r="B213" s="149"/>
      <c r="C213" s="18"/>
      <c r="D213" s="18"/>
      <c r="E213" s="18"/>
      <c r="F213" s="6"/>
      <c r="G213" s="238"/>
      <c r="H213" s="238"/>
      <c r="I213" s="239"/>
      <c r="J213" s="240"/>
      <c r="K213" s="241"/>
      <c r="L213" s="100"/>
      <c r="M213" s="18"/>
      <c r="N213" s="20"/>
      <c r="O213" s="102"/>
      <c r="Q213" s="18"/>
      <c r="R213" s="18"/>
      <c r="S213" s="101"/>
      <c r="T213" s="104"/>
      <c r="V213" s="6"/>
      <c r="W213" s="6"/>
      <c r="X213" s="6"/>
      <c r="Y213" s="51"/>
      <c r="Z213" s="6"/>
      <c r="AA213" s="6"/>
      <c r="AB213" s="6"/>
    </row>
    <row r="214" spans="1:28" hidden="1" x14ac:dyDescent="0.25">
      <c r="A214" s="124" t="s">
        <v>108</v>
      </c>
      <c r="B214" s="148"/>
      <c r="C214" s="19">
        <f>SUM(C215:C217)</f>
        <v>0</v>
      </c>
      <c r="D214" s="106">
        <f>SUM(D215:D217)</f>
        <v>0</v>
      </c>
      <c r="E214" s="106">
        <f>SUM(E215:E217)</f>
        <v>0</v>
      </c>
      <c r="F214" s="56">
        <f>D214+E214</f>
        <v>0</v>
      </c>
      <c r="G214" s="249">
        <f>SUM(G215:G217)</f>
        <v>0</v>
      </c>
      <c r="H214" s="249">
        <f>F214-G214</f>
        <v>0</v>
      </c>
      <c r="I214" s="250" t="e">
        <f>G214/F214</f>
        <v>#DIV/0!</v>
      </c>
      <c r="J214" s="249">
        <f>SUM(J215:J217)</f>
        <v>0</v>
      </c>
      <c r="K214" s="249">
        <f>SUM(K215:K217)</f>
        <v>0</v>
      </c>
      <c r="L214" s="107" t="e">
        <f>(K214+J214)/F214</f>
        <v>#DIV/0!</v>
      </c>
      <c r="M214" s="106">
        <f>K214+G214+J214</f>
        <v>0</v>
      </c>
      <c r="N214" s="108">
        <f>H214-K214-J214</f>
        <v>0</v>
      </c>
      <c r="O214" s="107" t="e">
        <f>M214/F214</f>
        <v>#DIV/0!</v>
      </c>
      <c r="P214" s="109"/>
      <c r="Q214" s="106">
        <f>SUM(Q215:Q217)</f>
        <v>0</v>
      </c>
      <c r="R214" s="106">
        <f>SUM(R215:R217)</f>
        <v>0</v>
      </c>
      <c r="S214" s="110">
        <f>+N214+C214+Q214+R214</f>
        <v>0</v>
      </c>
      <c r="T214" s="107" t="e">
        <f>+M214/(Q214+F214+R214+C214)</f>
        <v>#DIV/0!</v>
      </c>
      <c r="V214" s="7">
        <f>SUM(V215:V217)</f>
        <v>0</v>
      </c>
      <c r="W214" s="7">
        <f>SUM(W215:W217)</f>
        <v>0</v>
      </c>
      <c r="X214" s="7">
        <f>SUM(X215:X217)</f>
        <v>0</v>
      </c>
      <c r="Y214" s="51"/>
      <c r="Z214" s="7">
        <f>SUM(Z215:Z217)</f>
        <v>0</v>
      </c>
      <c r="AA214" s="7">
        <f>SUM(AA215:AA217)</f>
        <v>0</v>
      </c>
      <c r="AB214" s="7">
        <f>SUM(AB215:AB217)</f>
        <v>0</v>
      </c>
    </row>
    <row r="215" spans="1:28" s="117" customFormat="1" ht="12.75" hidden="1" x14ac:dyDescent="0.2">
      <c r="A215" s="111" t="s">
        <v>31</v>
      </c>
      <c r="B215" s="149"/>
      <c r="C215" s="88">
        <f>Jan!N210+Feb!N210</f>
        <v>0</v>
      </c>
      <c r="D215" s="88">
        <f>+X215+AB215</f>
        <v>0</v>
      </c>
      <c r="E215" s="88"/>
      <c r="F215" s="8">
        <f>D215+E215</f>
        <v>0</v>
      </c>
      <c r="G215" s="234"/>
      <c r="H215" s="234">
        <f>F215-G215</f>
        <v>0</v>
      </c>
      <c r="I215" s="235" t="e">
        <f>G215/F215</f>
        <v>#DIV/0!</v>
      </c>
      <c r="J215" s="236"/>
      <c r="K215" s="237"/>
      <c r="L215" s="112" t="e">
        <f>(K215+J215)/F215</f>
        <v>#DIV/0!</v>
      </c>
      <c r="M215" s="88">
        <f>K215+G215+J215</f>
        <v>0</v>
      </c>
      <c r="N215" s="88">
        <f>H215-K215-J215</f>
        <v>0</v>
      </c>
      <c r="O215" s="113" t="e">
        <f>M215/F215</f>
        <v>#DIV/0!</v>
      </c>
      <c r="P215" s="114"/>
      <c r="Q215" s="88"/>
      <c r="R215" s="88"/>
      <c r="S215" s="115">
        <f>+N215+C215+Q215+R215</f>
        <v>0</v>
      </c>
      <c r="T215" s="116" t="e">
        <f t="shared" ref="T215:T217" si="236">+M215/(Q215+F215+R215+C215)</f>
        <v>#DIV/0!</v>
      </c>
      <c r="V215" s="8"/>
      <c r="W215" s="8"/>
      <c r="X215" s="8"/>
      <c r="Y215" s="67"/>
      <c r="Z215" s="8"/>
      <c r="AA215" s="8"/>
      <c r="AB215" s="8"/>
    </row>
    <row r="216" spans="1:28" s="117" customFormat="1" ht="12.75" hidden="1" x14ac:dyDescent="0.2">
      <c r="A216" s="111" t="s">
        <v>32</v>
      </c>
      <c r="B216" s="149"/>
      <c r="C216" s="88">
        <f>Jan!N211+Feb!N211</f>
        <v>0</v>
      </c>
      <c r="D216" s="88">
        <f t="shared" ref="D216:D217" si="237">+X216+AB216</f>
        <v>0</v>
      </c>
      <c r="E216" s="88"/>
      <c r="F216" s="8">
        <f t="shared" ref="F216:F217" si="238">D216+E216</f>
        <v>0</v>
      </c>
      <c r="G216" s="234"/>
      <c r="H216" s="234">
        <f>F216-G216</f>
        <v>0</v>
      </c>
      <c r="I216" s="235" t="e">
        <f>G216/F216</f>
        <v>#DIV/0!</v>
      </c>
      <c r="J216" s="236"/>
      <c r="K216" s="237"/>
      <c r="L216" s="112" t="e">
        <f t="shared" ref="L216:L222" si="239">(K216+J216)/F216</f>
        <v>#DIV/0!</v>
      </c>
      <c r="M216" s="88">
        <f t="shared" ref="M216:M217" si="240">K216+G216+J216</f>
        <v>0</v>
      </c>
      <c r="N216" s="88">
        <f t="shared" ref="N216:N217" si="241">H216-K216-J216</f>
        <v>0</v>
      </c>
      <c r="O216" s="113" t="e">
        <f>M216/F216</f>
        <v>#DIV/0!</v>
      </c>
      <c r="P216" s="114"/>
      <c r="Q216" s="88"/>
      <c r="R216" s="88"/>
      <c r="S216" s="115">
        <f t="shared" ref="S216:S217" si="242">+N216+C216+Q216+R216</f>
        <v>0</v>
      </c>
      <c r="T216" s="116" t="e">
        <f t="shared" si="236"/>
        <v>#DIV/0!</v>
      </c>
      <c r="V216" s="8"/>
      <c r="W216" s="8"/>
      <c r="X216" s="8"/>
      <c r="Y216" s="67"/>
      <c r="Z216" s="8"/>
      <c r="AA216" s="8"/>
      <c r="AB216" s="8"/>
    </row>
    <row r="217" spans="1:28" s="117" customFormat="1" ht="12.75" hidden="1" x14ac:dyDescent="0.2">
      <c r="A217" s="111" t="s">
        <v>33</v>
      </c>
      <c r="B217" s="149"/>
      <c r="C217" s="88">
        <f>Jan!N212+Feb!N212</f>
        <v>0</v>
      </c>
      <c r="D217" s="88">
        <f t="shared" si="237"/>
        <v>0</v>
      </c>
      <c r="E217" s="88"/>
      <c r="F217" s="8">
        <f t="shared" si="238"/>
        <v>0</v>
      </c>
      <c r="G217" s="234"/>
      <c r="H217" s="234">
        <f>F217-G217</f>
        <v>0</v>
      </c>
      <c r="I217" s="235" t="e">
        <f>G217/F217</f>
        <v>#DIV/0!</v>
      </c>
      <c r="J217" s="236"/>
      <c r="K217" s="237"/>
      <c r="L217" s="112" t="e">
        <f t="shared" si="239"/>
        <v>#DIV/0!</v>
      </c>
      <c r="M217" s="88">
        <f t="shared" si="240"/>
        <v>0</v>
      </c>
      <c r="N217" s="88">
        <f t="shared" si="241"/>
        <v>0</v>
      </c>
      <c r="O217" s="113" t="e">
        <f>M217/F217</f>
        <v>#DIV/0!</v>
      </c>
      <c r="P217" s="114"/>
      <c r="Q217" s="88"/>
      <c r="R217" s="88"/>
      <c r="S217" s="115">
        <f t="shared" si="242"/>
        <v>0</v>
      </c>
      <c r="T217" s="116" t="e">
        <f t="shared" si="236"/>
        <v>#DIV/0!</v>
      </c>
      <c r="V217" s="8"/>
      <c r="W217" s="8"/>
      <c r="X217" s="8"/>
      <c r="Y217" s="67"/>
      <c r="Z217" s="8"/>
      <c r="AA217" s="8"/>
      <c r="AB217" s="8"/>
    </row>
    <row r="218" spans="1:28" hidden="1" x14ac:dyDescent="0.25">
      <c r="A218" s="118"/>
      <c r="B218" s="149"/>
      <c r="C218" s="18"/>
      <c r="D218" s="18"/>
      <c r="E218" s="18"/>
      <c r="F218" s="6"/>
      <c r="G218" s="238"/>
      <c r="H218" s="238"/>
      <c r="I218" s="239"/>
      <c r="J218" s="240"/>
      <c r="K218" s="241"/>
      <c r="L218" s="100"/>
      <c r="M218" s="18"/>
      <c r="N218" s="20"/>
      <c r="O218" s="102"/>
      <c r="Q218" s="18"/>
      <c r="R218" s="18"/>
      <c r="S218" s="101"/>
      <c r="T218" s="104"/>
      <c r="V218" s="6"/>
      <c r="W218" s="6"/>
      <c r="X218" s="6"/>
      <c r="Y218" s="51"/>
      <c r="Z218" s="6"/>
      <c r="AA218" s="6"/>
      <c r="AB218" s="6"/>
    </row>
    <row r="219" spans="1:28" s="89" customFormat="1" x14ac:dyDescent="0.25">
      <c r="A219" s="124" t="s">
        <v>109</v>
      </c>
      <c r="B219" s="148"/>
      <c r="C219" s="19">
        <f>SUM(C220:C222)</f>
        <v>340223.43999999989</v>
      </c>
      <c r="D219" s="19">
        <f>SUM(D220:D222)</f>
        <v>0</v>
      </c>
      <c r="E219" s="19">
        <f>SUM(E220:E222)</f>
        <v>0</v>
      </c>
      <c r="F219" s="7">
        <f>D219+E219</f>
        <v>0</v>
      </c>
      <c r="G219" s="255">
        <f>SUM(G220:G222)</f>
        <v>0</v>
      </c>
      <c r="H219" s="255">
        <f>F219-G219</f>
        <v>0</v>
      </c>
      <c r="I219" s="250" t="e">
        <f>G219/F219</f>
        <v>#DIV/0!</v>
      </c>
      <c r="J219" s="255">
        <f>SUM(J220:J222)</f>
        <v>0</v>
      </c>
      <c r="K219" s="255">
        <f>SUM(K220:K222)</f>
        <v>0</v>
      </c>
      <c r="L219" s="125" t="e">
        <f t="shared" si="239"/>
        <v>#DIV/0!</v>
      </c>
      <c r="M219" s="19">
        <f>K219+G219+J219</f>
        <v>0</v>
      </c>
      <c r="N219" s="126">
        <f>H219-K219-J219</f>
        <v>0</v>
      </c>
      <c r="O219" s="127" t="e">
        <f>M219/F219</f>
        <v>#DIV/0!</v>
      </c>
      <c r="Q219" s="19">
        <f>SUM(Q220:Q222)</f>
        <v>0</v>
      </c>
      <c r="R219" s="19">
        <f>SUM(R220:R222)</f>
        <v>0</v>
      </c>
      <c r="S219" s="110">
        <f>+N219+C219+Q219+R219</f>
        <v>340223.43999999989</v>
      </c>
      <c r="T219" s="107">
        <f t="shared" ref="T219:T222" si="243">+M219/(Q219+F219+R219+C219)</f>
        <v>0</v>
      </c>
      <c r="V219" s="7">
        <f>SUM(V220:V222)</f>
        <v>0</v>
      </c>
      <c r="W219" s="7">
        <f>SUM(W220:W222)</f>
        <v>0</v>
      </c>
      <c r="X219" s="7">
        <f>SUM(X220:X222)</f>
        <v>0</v>
      </c>
      <c r="Y219" s="45"/>
      <c r="Z219" s="7">
        <f>SUM(Z220:Z222)</f>
        <v>0</v>
      </c>
      <c r="AA219" s="7">
        <f>SUM(AA220:AA222)</f>
        <v>0</v>
      </c>
      <c r="AB219" s="7">
        <f>SUM(AB220:AB222)</f>
        <v>0</v>
      </c>
    </row>
    <row r="220" spans="1:28" s="89" customFormat="1" hidden="1" x14ac:dyDescent="0.25">
      <c r="A220" s="99" t="s">
        <v>31</v>
      </c>
      <c r="B220" s="148"/>
      <c r="C220" s="19">
        <f>C215+C210+C204+C198+C193+C188+C183</f>
        <v>0</v>
      </c>
      <c r="D220" s="19">
        <f>D215+D210+D204+D198+D193+D188+D183</f>
        <v>0</v>
      </c>
      <c r="E220" s="19">
        <f>E215+E210+E204+E198+E193+E188+E183</f>
        <v>0</v>
      </c>
      <c r="F220" s="7">
        <f>D220+E220</f>
        <v>0</v>
      </c>
      <c r="G220" s="255">
        <f>G215+G210+G204+G198+G193+G188+G183</f>
        <v>0</v>
      </c>
      <c r="H220" s="255">
        <f>F220-G220</f>
        <v>0</v>
      </c>
      <c r="I220" s="239" t="e">
        <f>G220/F220</f>
        <v>#DIV/0!</v>
      </c>
      <c r="J220" s="255">
        <f t="shared" ref="J220:K222" si="244">J215+J210+J204+J198+J193+J188+J183</f>
        <v>0</v>
      </c>
      <c r="K220" s="255">
        <f t="shared" si="244"/>
        <v>0</v>
      </c>
      <c r="L220" s="125" t="e">
        <f t="shared" si="239"/>
        <v>#DIV/0!</v>
      </c>
      <c r="M220" s="19">
        <f t="shared" ref="M220:M222" si="245">K220+G220+J220</f>
        <v>0</v>
      </c>
      <c r="N220" s="126">
        <f t="shared" ref="N220:N222" si="246">H220-K220-J220</f>
        <v>0</v>
      </c>
      <c r="O220" s="127" t="e">
        <f>M220/F220</f>
        <v>#DIV/0!</v>
      </c>
      <c r="Q220" s="19">
        <f t="shared" ref="Q220:R222" si="247">Q215+Q210+Q204+Q198+Q193+Q188+Q183</f>
        <v>0</v>
      </c>
      <c r="R220" s="19">
        <f t="shared" si="247"/>
        <v>0</v>
      </c>
      <c r="S220" s="110">
        <f>+N220+C220+Q220+R220</f>
        <v>0</v>
      </c>
      <c r="T220" s="107" t="e">
        <f t="shared" si="243"/>
        <v>#DIV/0!</v>
      </c>
      <c r="V220" s="7">
        <f>V215+V210+V204+V198+V193+V188+V183</f>
        <v>0</v>
      </c>
      <c r="W220" s="7">
        <f t="shared" ref="W220:X222" si="248">W215+W210+W204+W198+W193+W188+W183</f>
        <v>0</v>
      </c>
      <c r="X220" s="7">
        <f t="shared" si="248"/>
        <v>0</v>
      </c>
      <c r="Y220" s="45"/>
      <c r="Z220" s="7">
        <f>Z215+Z210+Z204+Z198+Z193+Z188+Z183</f>
        <v>0</v>
      </c>
      <c r="AA220" s="7">
        <f t="shared" ref="AA220:AB222" si="249">AA215+AA210+AA204+AA198+AA193+AA188+AA183</f>
        <v>0</v>
      </c>
      <c r="AB220" s="7">
        <f t="shared" si="249"/>
        <v>0</v>
      </c>
    </row>
    <row r="221" spans="1:28" s="89" customFormat="1" x14ac:dyDescent="0.25">
      <c r="A221" s="99" t="s">
        <v>32</v>
      </c>
      <c r="B221" s="148"/>
      <c r="C221" s="19">
        <f t="shared" ref="C221:E222" si="250">C216+C211+C205+C199+C194+C189+C184</f>
        <v>340223.43999999989</v>
      </c>
      <c r="D221" s="19">
        <f t="shared" si="250"/>
        <v>0</v>
      </c>
      <c r="E221" s="19">
        <f t="shared" si="250"/>
        <v>0</v>
      </c>
      <c r="F221" s="7">
        <f>D221+E221</f>
        <v>0</v>
      </c>
      <c r="G221" s="255">
        <f>G216+G211+G205+G199+G194+G189+G184</f>
        <v>0</v>
      </c>
      <c r="H221" s="255">
        <f>F221-G221</f>
        <v>0</v>
      </c>
      <c r="I221" s="239" t="e">
        <f>G221/F221</f>
        <v>#DIV/0!</v>
      </c>
      <c r="J221" s="255">
        <f t="shared" si="244"/>
        <v>0</v>
      </c>
      <c r="K221" s="255">
        <f t="shared" si="244"/>
        <v>0</v>
      </c>
      <c r="L221" s="125" t="e">
        <f t="shared" si="239"/>
        <v>#DIV/0!</v>
      </c>
      <c r="M221" s="19">
        <f t="shared" si="245"/>
        <v>0</v>
      </c>
      <c r="N221" s="126">
        <f t="shared" si="246"/>
        <v>0</v>
      </c>
      <c r="O221" s="127" t="e">
        <f>M221/F221</f>
        <v>#DIV/0!</v>
      </c>
      <c r="Q221" s="19">
        <f t="shared" si="247"/>
        <v>0</v>
      </c>
      <c r="R221" s="19">
        <f t="shared" si="247"/>
        <v>0</v>
      </c>
      <c r="S221" s="110">
        <f t="shared" ref="S221:S222" si="251">+N221+C221+Q221+R221</f>
        <v>340223.43999999989</v>
      </c>
      <c r="T221" s="107">
        <f t="shared" si="243"/>
        <v>0</v>
      </c>
      <c r="V221" s="7">
        <f>V216+V211+V205+V199+V194+V189+V184</f>
        <v>0</v>
      </c>
      <c r="W221" s="7">
        <f t="shared" si="248"/>
        <v>0</v>
      </c>
      <c r="X221" s="7">
        <f t="shared" si="248"/>
        <v>0</v>
      </c>
      <c r="Y221" s="45"/>
      <c r="Z221" s="7">
        <f>Z216+Z211+Z205+Z199+Z194+Z189+Z184</f>
        <v>0</v>
      </c>
      <c r="AA221" s="7">
        <f t="shared" si="249"/>
        <v>0</v>
      </c>
      <c r="AB221" s="7">
        <f t="shared" si="249"/>
        <v>0</v>
      </c>
    </row>
    <row r="222" spans="1:28" s="89" customFormat="1" hidden="1" x14ac:dyDescent="0.25">
      <c r="A222" s="99" t="s">
        <v>33</v>
      </c>
      <c r="B222" s="148"/>
      <c r="C222" s="19">
        <f t="shared" si="250"/>
        <v>0</v>
      </c>
      <c r="D222" s="19">
        <f t="shared" si="250"/>
        <v>0</v>
      </c>
      <c r="E222" s="19">
        <f t="shared" si="250"/>
        <v>0</v>
      </c>
      <c r="F222" s="7">
        <f>D222+E222</f>
        <v>0</v>
      </c>
      <c r="G222" s="255">
        <f>G217+G212+G206+G200+G195+G190+G185</f>
        <v>0</v>
      </c>
      <c r="H222" s="255">
        <f>F222-G222</f>
        <v>0</v>
      </c>
      <c r="I222" s="239" t="e">
        <f>G222/F222</f>
        <v>#DIV/0!</v>
      </c>
      <c r="J222" s="255">
        <f t="shared" si="244"/>
        <v>0</v>
      </c>
      <c r="K222" s="255">
        <f t="shared" si="244"/>
        <v>0</v>
      </c>
      <c r="L222" s="125" t="e">
        <f t="shared" si="239"/>
        <v>#DIV/0!</v>
      </c>
      <c r="M222" s="19">
        <f t="shared" si="245"/>
        <v>0</v>
      </c>
      <c r="N222" s="126">
        <f t="shared" si="246"/>
        <v>0</v>
      </c>
      <c r="O222" s="127" t="e">
        <f>M222/F222</f>
        <v>#DIV/0!</v>
      </c>
      <c r="Q222" s="19">
        <f t="shared" si="247"/>
        <v>0</v>
      </c>
      <c r="R222" s="19">
        <f t="shared" si="247"/>
        <v>0</v>
      </c>
      <c r="S222" s="110">
        <f t="shared" si="251"/>
        <v>0</v>
      </c>
      <c r="T222" s="107" t="e">
        <f t="shared" si="243"/>
        <v>#DIV/0!</v>
      </c>
      <c r="V222" s="7">
        <f>V217+V212+V206+V200+V195+V190+V185</f>
        <v>0</v>
      </c>
      <c r="W222" s="7">
        <f t="shared" si="248"/>
        <v>0</v>
      </c>
      <c r="X222" s="7">
        <f t="shared" si="248"/>
        <v>0</v>
      </c>
      <c r="Y222" s="45"/>
      <c r="Z222" s="7">
        <f>Z217+Z212+Z206+Z200+Z195+Z190+Z185</f>
        <v>0</v>
      </c>
      <c r="AA222" s="7">
        <f t="shared" si="249"/>
        <v>0</v>
      </c>
      <c r="AB222" s="7">
        <f t="shared" si="249"/>
        <v>0</v>
      </c>
    </row>
    <row r="223" spans="1:28" x14ac:dyDescent="0.25">
      <c r="A223" s="118"/>
      <c r="B223" s="149"/>
      <c r="C223" s="18"/>
      <c r="D223" s="18"/>
      <c r="E223" s="18"/>
      <c r="F223" s="6"/>
      <c r="G223" s="238"/>
      <c r="H223" s="238"/>
      <c r="I223" s="239"/>
      <c r="J223" s="240"/>
      <c r="K223" s="241"/>
      <c r="L223" s="100"/>
      <c r="M223" s="18"/>
      <c r="N223" s="20"/>
      <c r="O223" s="102"/>
      <c r="Q223" s="18"/>
      <c r="R223" s="18"/>
      <c r="S223" s="101"/>
      <c r="T223" s="104"/>
      <c r="V223" s="6"/>
      <c r="W223" s="6"/>
      <c r="X223" s="6"/>
      <c r="Y223" s="51"/>
      <c r="Z223" s="6"/>
      <c r="AA223" s="6"/>
      <c r="AB223" s="6"/>
    </row>
    <row r="224" spans="1:28" ht="60" x14ac:dyDescent="0.25">
      <c r="A224" s="129" t="s">
        <v>110</v>
      </c>
      <c r="B224" s="148"/>
      <c r="C224" s="18"/>
      <c r="D224" s="18"/>
      <c r="E224" s="18"/>
      <c r="F224" s="6"/>
      <c r="G224" s="238"/>
      <c r="H224" s="238"/>
      <c r="I224" s="239"/>
      <c r="J224" s="240"/>
      <c r="K224" s="241"/>
      <c r="L224" s="100"/>
      <c r="M224" s="18"/>
      <c r="N224" s="20"/>
      <c r="O224" s="102"/>
      <c r="Q224" s="18"/>
      <c r="R224" s="18"/>
      <c r="S224" s="101"/>
      <c r="T224" s="104"/>
      <c r="V224" s="6"/>
      <c r="W224" s="6"/>
      <c r="X224" s="6"/>
      <c r="Y224" s="51"/>
      <c r="Z224" s="6"/>
      <c r="AA224" s="6"/>
      <c r="AB224" s="6"/>
    </row>
    <row r="225" spans="1:28" x14ac:dyDescent="0.25">
      <c r="A225" s="99"/>
      <c r="B225" s="148"/>
      <c r="C225" s="18"/>
      <c r="D225" s="18"/>
      <c r="E225" s="18"/>
      <c r="F225" s="6"/>
      <c r="G225" s="238"/>
      <c r="H225" s="238"/>
      <c r="I225" s="239"/>
      <c r="J225" s="240"/>
      <c r="K225" s="241"/>
      <c r="L225" s="100"/>
      <c r="M225" s="18"/>
      <c r="N225" s="20"/>
      <c r="O225" s="102"/>
      <c r="Q225" s="18"/>
      <c r="R225" s="18"/>
      <c r="S225" s="101"/>
      <c r="T225" s="104"/>
      <c r="V225" s="6"/>
      <c r="W225" s="6"/>
      <c r="X225" s="6"/>
      <c r="Y225" s="51"/>
      <c r="Z225" s="6"/>
      <c r="AA225" s="6"/>
      <c r="AB225" s="6"/>
    </row>
    <row r="226" spans="1:28" ht="30" x14ac:dyDescent="0.25">
      <c r="A226" s="129" t="s">
        <v>111</v>
      </c>
      <c r="B226" s="148"/>
      <c r="C226" s="18"/>
      <c r="D226" s="18"/>
      <c r="E226" s="18"/>
      <c r="F226" s="6"/>
      <c r="G226" s="238"/>
      <c r="H226" s="238"/>
      <c r="I226" s="239"/>
      <c r="J226" s="240"/>
      <c r="K226" s="241"/>
      <c r="L226" s="100"/>
      <c r="M226" s="18"/>
      <c r="N226" s="20"/>
      <c r="O226" s="102"/>
      <c r="Q226" s="18"/>
      <c r="R226" s="18"/>
      <c r="S226" s="101"/>
      <c r="T226" s="104"/>
      <c r="V226" s="6"/>
      <c r="W226" s="6"/>
      <c r="X226" s="6"/>
      <c r="Y226" s="51"/>
      <c r="Z226" s="6"/>
      <c r="AA226" s="6"/>
      <c r="AB226" s="6"/>
    </row>
    <row r="227" spans="1:28" x14ac:dyDescent="0.25">
      <c r="A227" s="99"/>
      <c r="B227" s="148"/>
      <c r="C227" s="18"/>
      <c r="D227" s="18"/>
      <c r="E227" s="18"/>
      <c r="F227" s="6"/>
      <c r="G227" s="238"/>
      <c r="H227" s="238"/>
      <c r="I227" s="239"/>
      <c r="J227" s="240"/>
      <c r="K227" s="241"/>
      <c r="L227" s="100"/>
      <c r="M227" s="18"/>
      <c r="N227" s="20"/>
      <c r="O227" s="102"/>
      <c r="Q227" s="18"/>
      <c r="R227" s="18"/>
      <c r="S227" s="101"/>
      <c r="T227" s="104"/>
      <c r="V227" s="6"/>
      <c r="W227" s="6"/>
      <c r="X227" s="6"/>
      <c r="Y227" s="51"/>
      <c r="Z227" s="6"/>
      <c r="AA227" s="6"/>
      <c r="AB227" s="6"/>
    </row>
    <row r="228" spans="1:28" hidden="1" x14ac:dyDescent="0.25">
      <c r="A228" s="130"/>
      <c r="B228" s="148"/>
      <c r="C228" s="18"/>
      <c r="D228" s="18"/>
      <c r="E228" s="18"/>
      <c r="F228" s="6"/>
      <c r="G228" s="238"/>
      <c r="H228" s="238"/>
      <c r="I228" s="239"/>
      <c r="J228" s="240"/>
      <c r="K228" s="241"/>
      <c r="L228" s="100"/>
      <c r="M228" s="18"/>
      <c r="N228" s="20"/>
      <c r="O228" s="102"/>
      <c r="Q228" s="18"/>
      <c r="R228" s="18"/>
      <c r="S228" s="101"/>
      <c r="T228" s="104"/>
      <c r="V228" s="6"/>
      <c r="W228" s="6"/>
      <c r="X228" s="6"/>
      <c r="Y228" s="51"/>
      <c r="Z228" s="6"/>
      <c r="AA228" s="6"/>
      <c r="AB228" s="6"/>
    </row>
    <row r="229" spans="1:28" ht="30" x14ac:dyDescent="0.25">
      <c r="A229" s="105" t="s">
        <v>112</v>
      </c>
      <c r="B229" s="148" t="s">
        <v>113</v>
      </c>
      <c r="C229" s="19">
        <f>SUM(C230:C232)</f>
        <v>-809.09000000000015</v>
      </c>
      <c r="D229" s="106">
        <f>SUM(D230:D232)</f>
        <v>0</v>
      </c>
      <c r="E229" s="106">
        <f>SUM(E230:E232)</f>
        <v>0</v>
      </c>
      <c r="F229" s="56">
        <f>D229+E229</f>
        <v>0</v>
      </c>
      <c r="G229" s="249">
        <f>SUM(G230:G232)</f>
        <v>0</v>
      </c>
      <c r="H229" s="249">
        <f>F229-G229</f>
        <v>0</v>
      </c>
      <c r="I229" s="250" t="e">
        <f>G229/F229</f>
        <v>#DIV/0!</v>
      </c>
      <c r="J229" s="249">
        <f>SUM(J230:J232)</f>
        <v>0</v>
      </c>
      <c r="K229" s="249">
        <f>SUM(K230:K232)</f>
        <v>0</v>
      </c>
      <c r="L229" s="107" t="e">
        <f>(K229+J229)/F229</f>
        <v>#DIV/0!</v>
      </c>
      <c r="M229" s="106">
        <f>K229+G229+J229</f>
        <v>0</v>
      </c>
      <c r="N229" s="108">
        <f>H229-K229-J229</f>
        <v>0</v>
      </c>
      <c r="O229" s="107" t="e">
        <f>M229/F229</f>
        <v>#DIV/0!</v>
      </c>
      <c r="P229" s="109"/>
      <c r="Q229" s="106">
        <f>SUM(Q230:Q232)</f>
        <v>0</v>
      </c>
      <c r="R229" s="106">
        <f>SUM(R230:R232)</f>
        <v>0</v>
      </c>
      <c r="S229" s="110">
        <f>+N229+C229+Q229+R229</f>
        <v>-809.09000000000015</v>
      </c>
      <c r="T229" s="107">
        <f>+M229/(Q229+F229+R229+C229)</f>
        <v>0</v>
      </c>
      <c r="V229" s="7">
        <f>SUM(V230:V232)</f>
        <v>0</v>
      </c>
      <c r="W229" s="7">
        <f>SUM(W230:W232)</f>
        <v>0</v>
      </c>
      <c r="X229" s="7">
        <f>SUM(X230:X232)</f>
        <v>0</v>
      </c>
      <c r="Y229" s="51"/>
      <c r="Z229" s="7">
        <f>SUM(Z230:Z232)</f>
        <v>0</v>
      </c>
      <c r="AA229" s="7">
        <f>SUM(AA230:AA232)</f>
        <v>0</v>
      </c>
      <c r="AB229" s="7">
        <f>SUM(AB230:AB232)</f>
        <v>0</v>
      </c>
    </row>
    <row r="230" spans="1:28" s="117" customFormat="1" ht="12.75" hidden="1" x14ac:dyDescent="0.2">
      <c r="A230" s="111" t="s">
        <v>31</v>
      </c>
      <c r="B230" s="149"/>
      <c r="C230" s="88">
        <f>Jan!N225+Feb!N225</f>
        <v>0</v>
      </c>
      <c r="D230" s="88">
        <f>+X230+AB230</f>
        <v>0</v>
      </c>
      <c r="E230" s="88"/>
      <c r="F230" s="8">
        <f>D230+E230</f>
        <v>0</v>
      </c>
      <c r="G230" s="234"/>
      <c r="H230" s="234">
        <f>F230-G230</f>
        <v>0</v>
      </c>
      <c r="I230" s="235" t="e">
        <f>G230/F230</f>
        <v>#DIV/0!</v>
      </c>
      <c r="J230" s="236"/>
      <c r="K230" s="237"/>
      <c r="L230" s="112" t="e">
        <f>(K230+J230)/F230</f>
        <v>#DIV/0!</v>
      </c>
      <c r="M230" s="88">
        <f>K230+G230+J230</f>
        <v>0</v>
      </c>
      <c r="N230" s="88">
        <f>H230-K230-J230</f>
        <v>0</v>
      </c>
      <c r="O230" s="113" t="e">
        <f>M230/F230</f>
        <v>#DIV/0!</v>
      </c>
      <c r="P230" s="114"/>
      <c r="Q230" s="88"/>
      <c r="R230" s="88"/>
      <c r="S230" s="115">
        <f>+N230+C230+Q230+R230</f>
        <v>0</v>
      </c>
      <c r="T230" s="116" t="e">
        <f t="shared" ref="T230:T232" si="252">+M230/(Q230+F230+R230+C230)</f>
        <v>#DIV/0!</v>
      </c>
      <c r="V230" s="8"/>
      <c r="W230" s="8"/>
      <c r="X230" s="8"/>
      <c r="Y230" s="67"/>
      <c r="Z230" s="8"/>
      <c r="AA230" s="8"/>
      <c r="AB230" s="8"/>
    </row>
    <row r="231" spans="1:28" s="117" customFormat="1" ht="12.75" x14ac:dyDescent="0.2">
      <c r="A231" s="111" t="s">
        <v>32</v>
      </c>
      <c r="B231" s="149"/>
      <c r="C231" s="88">
        <f>Jan!N226+Feb!N226</f>
        <v>-809.09000000000015</v>
      </c>
      <c r="D231" s="88">
        <f t="shared" ref="D231:D232" si="253">+X231+AB231</f>
        <v>0</v>
      </c>
      <c r="E231" s="88"/>
      <c r="F231" s="8">
        <f t="shared" ref="F231:F232" si="254">D231+E231</f>
        <v>0</v>
      </c>
      <c r="G231" s="234"/>
      <c r="H231" s="234">
        <f>F231-G231</f>
        <v>0</v>
      </c>
      <c r="I231" s="235" t="e">
        <f>G231/F231</f>
        <v>#DIV/0!</v>
      </c>
      <c r="J231" s="236"/>
      <c r="K231" s="237"/>
      <c r="L231" s="112" t="e">
        <f t="shared" ref="L231:L237" si="255">(K231+J231)/F231</f>
        <v>#DIV/0!</v>
      </c>
      <c r="M231" s="88">
        <f t="shared" ref="M231:M232" si="256">K231+G231+J231</f>
        <v>0</v>
      </c>
      <c r="N231" s="88">
        <f t="shared" ref="N231:N232" si="257">H231-K231-J231</f>
        <v>0</v>
      </c>
      <c r="O231" s="113" t="e">
        <f>M231/F231</f>
        <v>#DIV/0!</v>
      </c>
      <c r="P231" s="114"/>
      <c r="Q231" s="88"/>
      <c r="R231" s="88"/>
      <c r="S231" s="115">
        <f t="shared" ref="S231:S232" si="258">+N231+C231+Q231+R231</f>
        <v>-809.09000000000015</v>
      </c>
      <c r="T231" s="116">
        <f t="shared" si="252"/>
        <v>0</v>
      </c>
      <c r="V231" s="8"/>
      <c r="W231" s="8"/>
      <c r="X231" s="8"/>
      <c r="Y231" s="67"/>
      <c r="Z231" s="8"/>
      <c r="AA231" s="8"/>
      <c r="AB231" s="8"/>
    </row>
    <row r="232" spans="1:28" s="117" customFormat="1" ht="12.75" hidden="1" x14ac:dyDescent="0.2">
      <c r="A232" s="111" t="s">
        <v>33</v>
      </c>
      <c r="B232" s="149"/>
      <c r="C232" s="88">
        <f>Jan!N227+Feb!N227</f>
        <v>0</v>
      </c>
      <c r="D232" s="88">
        <f t="shared" si="253"/>
        <v>0</v>
      </c>
      <c r="E232" s="88"/>
      <c r="F232" s="8">
        <f t="shared" si="254"/>
        <v>0</v>
      </c>
      <c r="G232" s="234"/>
      <c r="H232" s="234">
        <f>F232-G232</f>
        <v>0</v>
      </c>
      <c r="I232" s="235" t="e">
        <f>G232/F232</f>
        <v>#DIV/0!</v>
      </c>
      <c r="J232" s="236"/>
      <c r="K232" s="237"/>
      <c r="L232" s="112" t="e">
        <f t="shared" si="255"/>
        <v>#DIV/0!</v>
      </c>
      <c r="M232" s="88">
        <f t="shared" si="256"/>
        <v>0</v>
      </c>
      <c r="N232" s="88">
        <f t="shared" si="257"/>
        <v>0</v>
      </c>
      <c r="O232" s="113" t="e">
        <f>M232/F232</f>
        <v>#DIV/0!</v>
      </c>
      <c r="P232" s="114"/>
      <c r="Q232" s="88"/>
      <c r="R232" s="88"/>
      <c r="S232" s="115">
        <f t="shared" si="258"/>
        <v>0</v>
      </c>
      <c r="T232" s="116" t="e">
        <f t="shared" si="252"/>
        <v>#DIV/0!</v>
      </c>
      <c r="V232" s="8"/>
      <c r="W232" s="8"/>
      <c r="X232" s="8"/>
      <c r="Y232" s="67"/>
      <c r="Z232" s="8"/>
      <c r="AA232" s="8"/>
      <c r="AB232" s="8"/>
    </row>
    <row r="233" spans="1:28" x14ac:dyDescent="0.25">
      <c r="A233" s="118"/>
      <c r="B233" s="149"/>
      <c r="C233" s="18"/>
      <c r="D233" s="18"/>
      <c r="E233" s="18"/>
      <c r="F233" s="6"/>
      <c r="G233" s="238"/>
      <c r="H233" s="238"/>
      <c r="I233" s="239"/>
      <c r="J233" s="240"/>
      <c r="K233" s="241"/>
      <c r="L233" s="100"/>
      <c r="M233" s="18"/>
      <c r="N233" s="20"/>
      <c r="O233" s="102"/>
      <c r="Q233" s="18"/>
      <c r="R233" s="18"/>
      <c r="S233" s="101"/>
      <c r="T233" s="104"/>
      <c r="V233" s="6"/>
      <c r="W233" s="6"/>
      <c r="X233" s="6"/>
      <c r="Y233" s="51"/>
      <c r="Z233" s="6"/>
      <c r="AA233" s="6"/>
      <c r="AB233" s="6"/>
    </row>
    <row r="234" spans="1:28" s="89" customFormat="1" x14ac:dyDescent="0.25">
      <c r="A234" s="124" t="s">
        <v>114</v>
      </c>
      <c r="B234" s="148"/>
      <c r="C234" s="19">
        <f>SUM(C235:C237)</f>
        <v>-809.09000000000015</v>
      </c>
      <c r="D234" s="19">
        <f>SUM(D235:D237)</f>
        <v>0</v>
      </c>
      <c r="E234" s="19">
        <f>SUM(E235:E237)</f>
        <v>0</v>
      </c>
      <c r="F234" s="7">
        <f>D234+E234</f>
        <v>0</v>
      </c>
      <c r="G234" s="255">
        <f>SUM(G235:G237)</f>
        <v>0</v>
      </c>
      <c r="H234" s="255">
        <f>F234-G234</f>
        <v>0</v>
      </c>
      <c r="I234" s="250" t="e">
        <f>G234/F234</f>
        <v>#DIV/0!</v>
      </c>
      <c r="J234" s="255">
        <f>SUM(J235:J237)</f>
        <v>0</v>
      </c>
      <c r="K234" s="255">
        <f>SUM(K235:K237)</f>
        <v>0</v>
      </c>
      <c r="L234" s="125" t="e">
        <f t="shared" si="255"/>
        <v>#DIV/0!</v>
      </c>
      <c r="M234" s="19">
        <f>K234+G234+J234</f>
        <v>0</v>
      </c>
      <c r="N234" s="126">
        <f>H234-K234-J234</f>
        <v>0</v>
      </c>
      <c r="O234" s="127" t="e">
        <f>M234/F234</f>
        <v>#DIV/0!</v>
      </c>
      <c r="Q234" s="19">
        <f>SUM(Q235:Q237)</f>
        <v>0</v>
      </c>
      <c r="R234" s="19">
        <f>SUM(R235:R237)</f>
        <v>0</v>
      </c>
      <c r="S234" s="110">
        <f>+N234+C234+Q234+R234</f>
        <v>-809.09000000000015</v>
      </c>
      <c r="T234" s="107">
        <f t="shared" ref="T234:T237" si="259">+M234/(Q234+F234+R234+C234)</f>
        <v>0</v>
      </c>
      <c r="V234" s="7">
        <f>SUM(V235:V237)</f>
        <v>0</v>
      </c>
      <c r="W234" s="7">
        <f>SUM(W235:W237)</f>
        <v>0</v>
      </c>
      <c r="X234" s="7">
        <f>SUM(X235:X237)</f>
        <v>0</v>
      </c>
      <c r="Y234" s="45"/>
      <c r="Z234" s="7">
        <f>SUM(Z235:Z237)</f>
        <v>0</v>
      </c>
      <c r="AA234" s="7">
        <f>SUM(AA235:AA237)</f>
        <v>0</v>
      </c>
      <c r="AB234" s="7">
        <f>SUM(AB235:AB237)</f>
        <v>0</v>
      </c>
    </row>
    <row r="235" spans="1:28" s="89" customFormat="1" hidden="1" x14ac:dyDescent="0.25">
      <c r="A235" s="99" t="s">
        <v>31</v>
      </c>
      <c r="B235" s="148"/>
      <c r="C235" s="19">
        <f>C230</f>
        <v>0</v>
      </c>
      <c r="D235" s="19">
        <f>D230</f>
        <v>0</v>
      </c>
      <c r="E235" s="19">
        <f>E230</f>
        <v>0</v>
      </c>
      <c r="F235" s="7">
        <f>D235+E235</f>
        <v>0</v>
      </c>
      <c r="G235" s="255">
        <f>G230</f>
        <v>0</v>
      </c>
      <c r="H235" s="255">
        <f>F235-G235</f>
        <v>0</v>
      </c>
      <c r="I235" s="250" t="e">
        <f>G235/F235</f>
        <v>#DIV/0!</v>
      </c>
      <c r="J235" s="255">
        <f t="shared" ref="J235:K237" si="260">J230</f>
        <v>0</v>
      </c>
      <c r="K235" s="255">
        <f t="shared" si="260"/>
        <v>0</v>
      </c>
      <c r="L235" s="125" t="e">
        <f t="shared" si="255"/>
        <v>#DIV/0!</v>
      </c>
      <c r="M235" s="19">
        <f t="shared" ref="M235:M237" si="261">K235+G235+J235</f>
        <v>0</v>
      </c>
      <c r="N235" s="126">
        <f t="shared" ref="N235:N237" si="262">H235-K235-J235</f>
        <v>0</v>
      </c>
      <c r="O235" s="127" t="e">
        <f>M235/F235</f>
        <v>#DIV/0!</v>
      </c>
      <c r="Q235" s="19">
        <f t="shared" ref="Q235:R237" si="263">Q230</f>
        <v>0</v>
      </c>
      <c r="R235" s="19">
        <f t="shared" si="263"/>
        <v>0</v>
      </c>
      <c r="S235" s="110">
        <f>+N235+C235+Q235+R235</f>
        <v>0</v>
      </c>
      <c r="T235" s="107" t="e">
        <f t="shared" si="259"/>
        <v>#DIV/0!</v>
      </c>
      <c r="V235" s="7">
        <f>V230</f>
        <v>0</v>
      </c>
      <c r="W235" s="7">
        <f t="shared" ref="W235:X237" si="264">W230</f>
        <v>0</v>
      </c>
      <c r="X235" s="7">
        <f t="shared" si="264"/>
        <v>0</v>
      </c>
      <c r="Y235" s="45"/>
      <c r="Z235" s="7">
        <f>Z230</f>
        <v>0</v>
      </c>
      <c r="AA235" s="7">
        <f t="shared" ref="AA235:AB237" si="265">AA230</f>
        <v>0</v>
      </c>
      <c r="AB235" s="7">
        <f t="shared" si="265"/>
        <v>0</v>
      </c>
    </row>
    <row r="236" spans="1:28" s="89" customFormat="1" x14ac:dyDescent="0.25">
      <c r="A236" s="99" t="s">
        <v>32</v>
      </c>
      <c r="B236" s="148"/>
      <c r="C236" s="19">
        <f t="shared" ref="C236:E237" si="266">C231</f>
        <v>-809.09000000000015</v>
      </c>
      <c r="D236" s="19">
        <f t="shared" si="266"/>
        <v>0</v>
      </c>
      <c r="E236" s="19">
        <f t="shared" si="266"/>
        <v>0</v>
      </c>
      <c r="F236" s="7">
        <f>D236+E236</f>
        <v>0</v>
      </c>
      <c r="G236" s="255">
        <f>G231</f>
        <v>0</v>
      </c>
      <c r="H236" s="255">
        <f>F236-G236</f>
        <v>0</v>
      </c>
      <c r="I236" s="250" t="e">
        <f>G236/F236</f>
        <v>#DIV/0!</v>
      </c>
      <c r="J236" s="255">
        <f t="shared" si="260"/>
        <v>0</v>
      </c>
      <c r="K236" s="255">
        <f t="shared" si="260"/>
        <v>0</v>
      </c>
      <c r="L236" s="125" t="e">
        <f t="shared" si="255"/>
        <v>#DIV/0!</v>
      </c>
      <c r="M236" s="19">
        <f t="shared" si="261"/>
        <v>0</v>
      </c>
      <c r="N236" s="126">
        <f t="shared" si="262"/>
        <v>0</v>
      </c>
      <c r="O236" s="127" t="e">
        <f>M236/F236</f>
        <v>#DIV/0!</v>
      </c>
      <c r="Q236" s="19">
        <f t="shared" si="263"/>
        <v>0</v>
      </c>
      <c r="R236" s="19">
        <f t="shared" si="263"/>
        <v>0</v>
      </c>
      <c r="S236" s="110">
        <f t="shared" ref="S236:S237" si="267">+N236+C236+Q236+R236</f>
        <v>-809.09000000000015</v>
      </c>
      <c r="T236" s="107">
        <f t="shared" si="259"/>
        <v>0</v>
      </c>
      <c r="V236" s="7">
        <f>V231</f>
        <v>0</v>
      </c>
      <c r="W236" s="7">
        <f t="shared" si="264"/>
        <v>0</v>
      </c>
      <c r="X236" s="7">
        <f t="shared" si="264"/>
        <v>0</v>
      </c>
      <c r="Y236" s="45"/>
      <c r="Z236" s="7">
        <f>Z231</f>
        <v>0</v>
      </c>
      <c r="AA236" s="7">
        <f t="shared" si="265"/>
        <v>0</v>
      </c>
      <c r="AB236" s="7">
        <f t="shared" si="265"/>
        <v>0</v>
      </c>
    </row>
    <row r="237" spans="1:28" s="89" customFormat="1" hidden="1" x14ac:dyDescent="0.25">
      <c r="A237" s="99" t="s">
        <v>33</v>
      </c>
      <c r="B237" s="148"/>
      <c r="C237" s="19">
        <f t="shared" si="266"/>
        <v>0</v>
      </c>
      <c r="D237" s="19">
        <f t="shared" si="266"/>
        <v>0</v>
      </c>
      <c r="E237" s="19">
        <f t="shared" si="266"/>
        <v>0</v>
      </c>
      <c r="F237" s="7">
        <f>D237+E237</f>
        <v>0</v>
      </c>
      <c r="G237" s="255">
        <f>G232</f>
        <v>0</v>
      </c>
      <c r="H237" s="255">
        <f>F237-G237</f>
        <v>0</v>
      </c>
      <c r="I237" s="250" t="e">
        <f>G237/F237</f>
        <v>#DIV/0!</v>
      </c>
      <c r="J237" s="255">
        <f t="shared" si="260"/>
        <v>0</v>
      </c>
      <c r="K237" s="255">
        <f t="shared" si="260"/>
        <v>0</v>
      </c>
      <c r="L237" s="125" t="e">
        <f t="shared" si="255"/>
        <v>#DIV/0!</v>
      </c>
      <c r="M237" s="19">
        <f t="shared" si="261"/>
        <v>0</v>
      </c>
      <c r="N237" s="126">
        <f t="shared" si="262"/>
        <v>0</v>
      </c>
      <c r="O237" s="127" t="e">
        <f>M237/F237</f>
        <v>#DIV/0!</v>
      </c>
      <c r="Q237" s="19">
        <f t="shared" si="263"/>
        <v>0</v>
      </c>
      <c r="R237" s="19">
        <f t="shared" si="263"/>
        <v>0</v>
      </c>
      <c r="S237" s="110">
        <f t="shared" si="267"/>
        <v>0</v>
      </c>
      <c r="T237" s="107" t="e">
        <f t="shared" si="259"/>
        <v>#DIV/0!</v>
      </c>
      <c r="V237" s="7">
        <f>V232</f>
        <v>0</v>
      </c>
      <c r="W237" s="7">
        <f t="shared" si="264"/>
        <v>0</v>
      </c>
      <c r="X237" s="7">
        <f t="shared" si="264"/>
        <v>0</v>
      </c>
      <c r="Y237" s="45"/>
      <c r="Z237" s="7">
        <f>Z232</f>
        <v>0</v>
      </c>
      <c r="AA237" s="7">
        <f t="shared" si="265"/>
        <v>0</v>
      </c>
      <c r="AB237" s="7">
        <f t="shared" si="265"/>
        <v>0</v>
      </c>
    </row>
    <row r="238" spans="1:28" x14ac:dyDescent="0.25">
      <c r="A238" s="118"/>
      <c r="B238" s="149"/>
      <c r="C238" s="18"/>
      <c r="D238" s="18"/>
      <c r="E238" s="18"/>
      <c r="F238" s="6"/>
      <c r="G238" s="238"/>
      <c r="H238" s="238"/>
      <c r="I238" s="239"/>
      <c r="J238" s="240"/>
      <c r="K238" s="241"/>
      <c r="L238" s="100"/>
      <c r="M238" s="18"/>
      <c r="N238" s="20"/>
      <c r="O238" s="102"/>
      <c r="Q238" s="18"/>
      <c r="R238" s="18"/>
      <c r="S238" s="101"/>
      <c r="T238" s="104"/>
      <c r="V238" s="6"/>
      <c r="W238" s="6"/>
      <c r="X238" s="6"/>
      <c r="Y238" s="51"/>
      <c r="Z238" s="6"/>
      <c r="AA238" s="6"/>
      <c r="AB238" s="6"/>
    </row>
    <row r="239" spans="1:28" ht="75" x14ac:dyDescent="0.25">
      <c r="A239" s="129" t="s">
        <v>115</v>
      </c>
      <c r="B239" s="149"/>
      <c r="C239" s="18"/>
      <c r="D239" s="18"/>
      <c r="E239" s="18"/>
      <c r="F239" s="6"/>
      <c r="G239" s="238"/>
      <c r="H239" s="238"/>
      <c r="I239" s="239"/>
      <c r="J239" s="240"/>
      <c r="K239" s="241"/>
      <c r="L239" s="100"/>
      <c r="M239" s="18"/>
      <c r="N239" s="20"/>
      <c r="O239" s="102"/>
      <c r="Q239" s="18"/>
      <c r="R239" s="18"/>
      <c r="S239" s="101"/>
      <c r="T239" s="104"/>
      <c r="V239" s="6"/>
      <c r="W239" s="6"/>
      <c r="X239" s="6"/>
      <c r="Y239" s="51"/>
      <c r="Z239" s="6"/>
      <c r="AA239" s="6"/>
      <c r="AB239" s="6"/>
    </row>
    <row r="240" spans="1:28" ht="9" customHeight="1" x14ac:dyDescent="0.25">
      <c r="A240" s="131"/>
      <c r="B240" s="149"/>
      <c r="C240" s="18"/>
      <c r="D240" s="18"/>
      <c r="E240" s="18"/>
      <c r="F240" s="6"/>
      <c r="G240" s="238"/>
      <c r="H240" s="238"/>
      <c r="I240" s="239"/>
      <c r="J240" s="240"/>
      <c r="K240" s="241"/>
      <c r="L240" s="100"/>
      <c r="M240" s="18"/>
      <c r="N240" s="20"/>
      <c r="O240" s="102"/>
      <c r="Q240" s="18"/>
      <c r="R240" s="18"/>
      <c r="S240" s="101"/>
      <c r="T240" s="104"/>
      <c r="V240" s="6"/>
      <c r="W240" s="6"/>
      <c r="X240" s="6"/>
      <c r="Y240" s="51"/>
      <c r="Z240" s="6"/>
      <c r="AA240" s="6"/>
      <c r="AB240" s="6"/>
    </row>
    <row r="241" spans="1:28" ht="45" x14ac:dyDescent="0.25">
      <c r="A241" s="129" t="s">
        <v>116</v>
      </c>
      <c r="B241" s="148"/>
      <c r="C241" s="18"/>
      <c r="D241" s="18"/>
      <c r="E241" s="18"/>
      <c r="F241" s="6"/>
      <c r="G241" s="238"/>
      <c r="H241" s="238"/>
      <c r="I241" s="239"/>
      <c r="J241" s="240"/>
      <c r="K241" s="241"/>
      <c r="L241" s="100"/>
      <c r="M241" s="18"/>
      <c r="N241" s="20"/>
      <c r="O241" s="102"/>
      <c r="Q241" s="18"/>
      <c r="R241" s="18"/>
      <c r="S241" s="101"/>
      <c r="T241" s="104"/>
      <c r="V241" s="6"/>
      <c r="W241" s="6"/>
      <c r="X241" s="6"/>
      <c r="Y241" s="51"/>
      <c r="Z241" s="6"/>
      <c r="AA241" s="6"/>
      <c r="AB241" s="6"/>
    </row>
    <row r="242" spans="1:28" x14ac:dyDescent="0.25">
      <c r="A242" s="99"/>
      <c r="B242" s="148"/>
      <c r="C242" s="18"/>
      <c r="D242" s="18"/>
      <c r="E242" s="18"/>
      <c r="F242" s="51"/>
      <c r="G242" s="241"/>
      <c r="H242" s="241"/>
      <c r="I242" s="239"/>
      <c r="J242" s="240"/>
      <c r="K242" s="241"/>
      <c r="L242" s="100"/>
      <c r="M242" s="101"/>
      <c r="N242" s="120"/>
      <c r="O242" s="102"/>
      <c r="Q242" s="18"/>
      <c r="R242" s="18"/>
      <c r="S242" s="101"/>
      <c r="T242" s="104"/>
      <c r="V242" s="6"/>
      <c r="W242" s="6"/>
      <c r="X242" s="6"/>
      <c r="Y242" s="51"/>
      <c r="Z242" s="6"/>
      <c r="AA242" s="6"/>
      <c r="AB242" s="6"/>
    </row>
    <row r="243" spans="1:28" hidden="1" x14ac:dyDescent="0.25">
      <c r="A243" s="99"/>
      <c r="B243" s="148"/>
      <c r="C243" s="18"/>
      <c r="D243" s="18"/>
      <c r="E243" s="18"/>
      <c r="F243" s="51"/>
      <c r="G243" s="241"/>
      <c r="H243" s="241"/>
      <c r="I243" s="239"/>
      <c r="J243" s="240"/>
      <c r="K243" s="241"/>
      <c r="L243" s="100"/>
      <c r="M243" s="101"/>
      <c r="N243" s="120"/>
      <c r="O243" s="102"/>
      <c r="Q243" s="18"/>
      <c r="R243" s="18"/>
      <c r="S243" s="101"/>
      <c r="T243" s="104"/>
      <c r="V243" s="6"/>
      <c r="W243" s="6"/>
      <c r="X243" s="6"/>
      <c r="Y243" s="51"/>
      <c r="Z243" s="6"/>
      <c r="AA243" s="6"/>
      <c r="AB243" s="6"/>
    </row>
    <row r="244" spans="1:28" ht="30" x14ac:dyDescent="0.25">
      <c r="A244" s="105" t="s">
        <v>117</v>
      </c>
      <c r="B244" s="148" t="s">
        <v>118</v>
      </c>
      <c r="C244" s="19">
        <f>SUM(C245:C247)</f>
        <v>1824900.2199999997</v>
      </c>
      <c r="D244" s="106">
        <f>SUM(D245:D247)</f>
        <v>0</v>
      </c>
      <c r="E244" s="106">
        <f>SUM(E245:E247)</f>
        <v>0</v>
      </c>
      <c r="F244" s="56">
        <f>D244+E244</f>
        <v>0</v>
      </c>
      <c r="G244" s="249">
        <f>SUM(G245:G247)</f>
        <v>0</v>
      </c>
      <c r="H244" s="249">
        <f>F244-G244</f>
        <v>0</v>
      </c>
      <c r="I244" s="250" t="e">
        <f>G244/F244</f>
        <v>#DIV/0!</v>
      </c>
      <c r="J244" s="249">
        <f>SUM(J245:J247)</f>
        <v>0</v>
      </c>
      <c r="K244" s="249">
        <f>SUM(K245:K247)</f>
        <v>0</v>
      </c>
      <c r="L244" s="107" t="e">
        <f>(K244+J244)/F244</f>
        <v>#DIV/0!</v>
      </c>
      <c r="M244" s="106">
        <f>K244+G244+J244</f>
        <v>0</v>
      </c>
      <c r="N244" s="108">
        <f>H244-K244-J244</f>
        <v>0</v>
      </c>
      <c r="O244" s="107" t="e">
        <f>M244/F244</f>
        <v>#DIV/0!</v>
      </c>
      <c r="P244" s="109"/>
      <c r="Q244" s="106">
        <f>SUM(Q245:Q247)</f>
        <v>0</v>
      </c>
      <c r="R244" s="106">
        <f>SUM(R245:R247)</f>
        <v>0</v>
      </c>
      <c r="S244" s="110">
        <f>+N244+C244+Q244+R244</f>
        <v>1824900.2199999997</v>
      </c>
      <c r="T244" s="107">
        <f>+M244/(Q244+F244+R244+C244)</f>
        <v>0</v>
      </c>
      <c r="V244" s="7">
        <f>SUM(V245:V247)</f>
        <v>0</v>
      </c>
      <c r="W244" s="7">
        <f>SUM(W245:W247)</f>
        <v>0</v>
      </c>
      <c r="X244" s="7">
        <f>SUM(X245:X247)</f>
        <v>0</v>
      </c>
      <c r="Y244" s="51"/>
      <c r="Z244" s="7">
        <f>SUM(Z245:Z247)</f>
        <v>0</v>
      </c>
      <c r="AA244" s="7">
        <f>SUM(AA245:AA247)</f>
        <v>0</v>
      </c>
      <c r="AB244" s="7">
        <f>SUM(AB245:AB247)</f>
        <v>0</v>
      </c>
    </row>
    <row r="245" spans="1:28" s="117" customFormat="1" ht="12.75" x14ac:dyDescent="0.2">
      <c r="A245" s="111" t="s">
        <v>31</v>
      </c>
      <c r="B245" s="149"/>
      <c r="C245" s="88">
        <f>Jan!N240+Feb!N240</f>
        <v>1609347.6099999999</v>
      </c>
      <c r="D245" s="88">
        <f>+X245+AB245</f>
        <v>0</v>
      </c>
      <c r="E245" s="88"/>
      <c r="F245" s="8">
        <f>D245+E245</f>
        <v>0</v>
      </c>
      <c r="G245" s="234"/>
      <c r="H245" s="234">
        <f>F245-G245</f>
        <v>0</v>
      </c>
      <c r="I245" s="235" t="e">
        <f>G245/F245</f>
        <v>#DIV/0!</v>
      </c>
      <c r="J245" s="236"/>
      <c r="K245" s="237"/>
      <c r="L245" s="112" t="e">
        <f>(K245+J245)/F245</f>
        <v>#DIV/0!</v>
      </c>
      <c r="M245" s="88">
        <f>K245+G245+J245</f>
        <v>0</v>
      </c>
      <c r="N245" s="88">
        <f>H245-K245-J245</f>
        <v>0</v>
      </c>
      <c r="O245" s="113" t="e">
        <f>M245/F245</f>
        <v>#DIV/0!</v>
      </c>
      <c r="P245" s="114"/>
      <c r="Q245" s="88"/>
      <c r="R245" s="88"/>
      <c r="S245" s="115">
        <f>+N245+C245+Q245+R245</f>
        <v>1609347.6099999999</v>
      </c>
      <c r="T245" s="116">
        <f t="shared" ref="T245:T247" si="268">+M245/(Q245+F245+R245+C245)</f>
        <v>0</v>
      </c>
      <c r="V245" s="8"/>
      <c r="W245" s="8"/>
      <c r="X245" s="8"/>
      <c r="Y245" s="67"/>
      <c r="Z245" s="8"/>
      <c r="AA245" s="8"/>
      <c r="AB245" s="8"/>
    </row>
    <row r="246" spans="1:28" s="117" customFormat="1" ht="12.75" x14ac:dyDescent="0.2">
      <c r="A246" s="111" t="s">
        <v>32</v>
      </c>
      <c r="B246" s="149"/>
      <c r="C246" s="88">
        <f>Jan!N241+Feb!N241</f>
        <v>215552.61</v>
      </c>
      <c r="D246" s="88"/>
      <c r="E246" s="88"/>
      <c r="F246" s="8">
        <f t="shared" ref="F246:F247" si="269">D246+E246</f>
        <v>0</v>
      </c>
      <c r="G246" s="234"/>
      <c r="H246" s="234">
        <f>F246-G246</f>
        <v>0</v>
      </c>
      <c r="I246" s="235" t="e">
        <f>G246/F246</f>
        <v>#DIV/0!</v>
      </c>
      <c r="J246" s="236"/>
      <c r="K246" s="237"/>
      <c r="L246" s="112" t="e">
        <f t="shared" ref="L246:L247" si="270">(K246+J246)/F246</f>
        <v>#DIV/0!</v>
      </c>
      <c r="M246" s="88">
        <f t="shared" ref="M246:M247" si="271">K246+G246+J246</f>
        <v>0</v>
      </c>
      <c r="N246" s="88">
        <f t="shared" ref="N246:N247" si="272">H246-K246-J246</f>
        <v>0</v>
      </c>
      <c r="O246" s="113" t="e">
        <f>M246/F246</f>
        <v>#DIV/0!</v>
      </c>
      <c r="P246" s="114"/>
      <c r="Q246" s="88"/>
      <c r="R246" s="88"/>
      <c r="S246" s="115">
        <f t="shared" ref="S246:S247" si="273">+N246+C246+Q246+R246</f>
        <v>215552.61</v>
      </c>
      <c r="T246" s="116">
        <f t="shared" si="268"/>
        <v>0</v>
      </c>
      <c r="V246" s="8"/>
      <c r="W246" s="8"/>
      <c r="X246" s="8"/>
      <c r="Y246" s="67"/>
      <c r="Z246" s="8"/>
      <c r="AA246" s="8"/>
      <c r="AB246" s="8"/>
    </row>
    <row r="247" spans="1:28" s="117" customFormat="1" ht="12.75" hidden="1" x14ac:dyDescent="0.2">
      <c r="A247" s="111" t="s">
        <v>33</v>
      </c>
      <c r="B247" s="149"/>
      <c r="C247" s="88">
        <f>Jan!N242+Feb!N242</f>
        <v>0</v>
      </c>
      <c r="D247" s="88">
        <f t="shared" ref="D247" si="274">+X247+AB247</f>
        <v>0</v>
      </c>
      <c r="E247" s="88"/>
      <c r="F247" s="8">
        <f t="shared" si="269"/>
        <v>0</v>
      </c>
      <c r="G247" s="234"/>
      <c r="H247" s="234">
        <f>F247-G247</f>
        <v>0</v>
      </c>
      <c r="I247" s="235" t="e">
        <f>G247/F247</f>
        <v>#DIV/0!</v>
      </c>
      <c r="J247" s="236"/>
      <c r="K247" s="237"/>
      <c r="L247" s="112" t="e">
        <f t="shared" si="270"/>
        <v>#DIV/0!</v>
      </c>
      <c r="M247" s="88">
        <f t="shared" si="271"/>
        <v>0</v>
      </c>
      <c r="N247" s="88">
        <f t="shared" si="272"/>
        <v>0</v>
      </c>
      <c r="O247" s="113" t="e">
        <f>M247/F247</f>
        <v>#DIV/0!</v>
      </c>
      <c r="P247" s="114"/>
      <c r="Q247" s="88"/>
      <c r="R247" s="88"/>
      <c r="S247" s="115">
        <f t="shared" si="273"/>
        <v>0</v>
      </c>
      <c r="T247" s="116" t="e">
        <f t="shared" si="268"/>
        <v>#DIV/0!</v>
      </c>
      <c r="V247" s="8"/>
      <c r="W247" s="8"/>
      <c r="X247" s="8"/>
      <c r="Y247" s="67"/>
      <c r="Z247" s="8"/>
      <c r="AA247" s="8"/>
      <c r="AB247" s="8"/>
    </row>
    <row r="248" spans="1:28" x14ac:dyDescent="0.25">
      <c r="A248" s="118"/>
      <c r="B248" s="149"/>
      <c r="C248" s="18"/>
      <c r="D248" s="18"/>
      <c r="E248" s="18"/>
      <c r="F248" s="51"/>
      <c r="G248" s="241"/>
      <c r="H248" s="241"/>
      <c r="I248" s="239"/>
      <c r="J248" s="240"/>
      <c r="K248" s="241"/>
      <c r="L248" s="100"/>
      <c r="M248" s="101"/>
      <c r="N248" s="120"/>
      <c r="O248" s="102"/>
      <c r="Q248" s="18"/>
      <c r="R248" s="18"/>
      <c r="S248" s="101"/>
      <c r="T248" s="104"/>
      <c r="V248" s="6"/>
      <c r="W248" s="6"/>
      <c r="X248" s="6"/>
      <c r="Y248" s="51"/>
      <c r="Z248" s="6"/>
      <c r="AA248" s="6"/>
      <c r="AB248" s="6"/>
    </row>
    <row r="249" spans="1:28" ht="30" x14ac:dyDescent="0.25">
      <c r="A249" s="105" t="s">
        <v>119</v>
      </c>
      <c r="B249" s="148" t="s">
        <v>120</v>
      </c>
      <c r="C249" s="19">
        <f>SUM(C250:C252)</f>
        <v>0</v>
      </c>
      <c r="D249" s="106">
        <f>SUM(D250:D252)</f>
        <v>0</v>
      </c>
      <c r="E249" s="106">
        <f>SUM(E250:E252)</f>
        <v>0</v>
      </c>
      <c r="F249" s="56">
        <f>D249+E249</f>
        <v>0</v>
      </c>
      <c r="G249" s="249">
        <f>SUM(G250:G252)</f>
        <v>0</v>
      </c>
      <c r="H249" s="249">
        <f>F249-G249</f>
        <v>0</v>
      </c>
      <c r="I249" s="250" t="e">
        <f>G249/F249</f>
        <v>#DIV/0!</v>
      </c>
      <c r="J249" s="249">
        <f>SUM(J250:J252)</f>
        <v>0</v>
      </c>
      <c r="K249" s="249">
        <f>SUM(K250:K252)</f>
        <v>0</v>
      </c>
      <c r="L249" s="107" t="e">
        <f>(K249+J249)/F249</f>
        <v>#DIV/0!</v>
      </c>
      <c r="M249" s="106">
        <f>K249+G249+J249</f>
        <v>0</v>
      </c>
      <c r="N249" s="108">
        <f>H249-K249-J249</f>
        <v>0</v>
      </c>
      <c r="O249" s="107" t="e">
        <f>M249/F249</f>
        <v>#DIV/0!</v>
      </c>
      <c r="P249" s="109"/>
      <c r="Q249" s="106">
        <f>SUM(Q250:Q252)</f>
        <v>0</v>
      </c>
      <c r="R249" s="106">
        <f>SUM(R250:R252)</f>
        <v>0</v>
      </c>
      <c r="S249" s="110">
        <f>+N249+C249+Q249+R249</f>
        <v>0</v>
      </c>
      <c r="T249" s="107" t="e">
        <f>+M249/(Q249+F249+R249+C249)</f>
        <v>#DIV/0!</v>
      </c>
      <c r="V249" s="7">
        <f>SUM(V250:V252)</f>
        <v>0</v>
      </c>
      <c r="W249" s="7">
        <f>SUM(W250:W252)</f>
        <v>0</v>
      </c>
      <c r="X249" s="7">
        <f>SUM(X250:X252)</f>
        <v>0</v>
      </c>
      <c r="Y249" s="51"/>
      <c r="Z249" s="7">
        <f>SUM(Z250:Z252)</f>
        <v>0</v>
      </c>
      <c r="AA249" s="7">
        <f>SUM(AA250:AA252)</f>
        <v>0</v>
      </c>
      <c r="AB249" s="7">
        <f>SUM(AB250:AB252)</f>
        <v>0</v>
      </c>
    </row>
    <row r="250" spans="1:28" s="117" customFormat="1" ht="12.75" hidden="1" x14ac:dyDescent="0.2">
      <c r="A250" s="111" t="s">
        <v>31</v>
      </c>
      <c r="B250" s="149"/>
      <c r="C250" s="88">
        <f>Jan!N245+Feb!N245</f>
        <v>0</v>
      </c>
      <c r="D250" s="88">
        <f>+X250+AB250</f>
        <v>0</v>
      </c>
      <c r="E250" s="88"/>
      <c r="F250" s="8">
        <f>D250+E250</f>
        <v>0</v>
      </c>
      <c r="G250" s="234"/>
      <c r="H250" s="234">
        <f>F250-G250</f>
        <v>0</v>
      </c>
      <c r="I250" s="235" t="e">
        <f>G250/F250</f>
        <v>#DIV/0!</v>
      </c>
      <c r="J250" s="236"/>
      <c r="K250" s="237"/>
      <c r="L250" s="112" t="e">
        <f>(K250+J250)/F250</f>
        <v>#DIV/0!</v>
      </c>
      <c r="M250" s="88">
        <f>K250+G250+J250</f>
        <v>0</v>
      </c>
      <c r="N250" s="88">
        <f>H250-K250-J250</f>
        <v>0</v>
      </c>
      <c r="O250" s="113" t="e">
        <f>M250/F250</f>
        <v>#DIV/0!</v>
      </c>
      <c r="P250" s="114"/>
      <c r="Q250" s="88"/>
      <c r="R250" s="88"/>
      <c r="S250" s="115">
        <f>+N250+C250+Q250+R250</f>
        <v>0</v>
      </c>
      <c r="T250" s="116" t="e">
        <f t="shared" ref="T250:T252" si="275">+M250/(Q250+F250+R250+C250)</f>
        <v>#DIV/0!</v>
      </c>
      <c r="V250" s="8"/>
      <c r="W250" s="8"/>
      <c r="X250" s="8"/>
      <c r="Y250" s="67"/>
      <c r="Z250" s="8"/>
      <c r="AA250" s="8"/>
      <c r="AB250" s="8"/>
    </row>
    <row r="251" spans="1:28" s="117" customFormat="1" ht="12.75" x14ac:dyDescent="0.2">
      <c r="A251" s="111" t="s">
        <v>32</v>
      </c>
      <c r="B251" s="149"/>
      <c r="C251" s="88">
        <f>Jan!N246+Feb!N246</f>
        <v>0</v>
      </c>
      <c r="D251" s="88">
        <f t="shared" ref="D251:D252" si="276">+X251+AB251</f>
        <v>0</v>
      </c>
      <c r="E251" s="88"/>
      <c r="F251" s="8">
        <f t="shared" ref="F251:F252" si="277">D251+E251</f>
        <v>0</v>
      </c>
      <c r="G251" s="234"/>
      <c r="H251" s="234">
        <f>F251-G251</f>
        <v>0</v>
      </c>
      <c r="I251" s="235" t="e">
        <f>G251/F251</f>
        <v>#DIV/0!</v>
      </c>
      <c r="J251" s="236"/>
      <c r="K251" s="237"/>
      <c r="L251" s="112" t="e">
        <f t="shared" ref="L251:L257" si="278">(K251+J251)/F251</f>
        <v>#DIV/0!</v>
      </c>
      <c r="M251" s="88">
        <f t="shared" ref="M251:M252" si="279">K251+G251+J251</f>
        <v>0</v>
      </c>
      <c r="N251" s="88">
        <f t="shared" ref="N251:N252" si="280">H251-K251-J251</f>
        <v>0</v>
      </c>
      <c r="O251" s="113" t="e">
        <f>M251/F251</f>
        <v>#DIV/0!</v>
      </c>
      <c r="P251" s="114"/>
      <c r="Q251" s="88"/>
      <c r="R251" s="88"/>
      <c r="S251" s="115">
        <f t="shared" ref="S251:S252" si="281">+N251+C251+Q251+R251</f>
        <v>0</v>
      </c>
      <c r="T251" s="116" t="e">
        <f t="shared" si="275"/>
        <v>#DIV/0!</v>
      </c>
      <c r="V251" s="8"/>
      <c r="W251" s="8"/>
      <c r="X251" s="8"/>
      <c r="Y251" s="67"/>
      <c r="Z251" s="8"/>
      <c r="AA251" s="8"/>
      <c r="AB251" s="8"/>
    </row>
    <row r="252" spans="1:28" s="117" customFormat="1" ht="12.75" hidden="1" x14ac:dyDescent="0.2">
      <c r="A252" s="111" t="s">
        <v>33</v>
      </c>
      <c r="B252" s="149"/>
      <c r="C252" s="88">
        <f>Jan!N247+Feb!N247</f>
        <v>0</v>
      </c>
      <c r="D252" s="88">
        <f t="shared" si="276"/>
        <v>0</v>
      </c>
      <c r="E252" s="88"/>
      <c r="F252" s="8">
        <f t="shared" si="277"/>
        <v>0</v>
      </c>
      <c r="G252" s="234"/>
      <c r="H252" s="234">
        <f>F252-G252</f>
        <v>0</v>
      </c>
      <c r="I252" s="235" t="e">
        <f>G252/F252</f>
        <v>#DIV/0!</v>
      </c>
      <c r="J252" s="236"/>
      <c r="K252" s="237"/>
      <c r="L252" s="112" t="e">
        <f t="shared" si="278"/>
        <v>#DIV/0!</v>
      </c>
      <c r="M252" s="88">
        <f t="shared" si="279"/>
        <v>0</v>
      </c>
      <c r="N252" s="88">
        <f t="shared" si="280"/>
        <v>0</v>
      </c>
      <c r="O252" s="113" t="e">
        <f>M252/F252</f>
        <v>#DIV/0!</v>
      </c>
      <c r="P252" s="114"/>
      <c r="Q252" s="88"/>
      <c r="R252" s="88"/>
      <c r="S252" s="115">
        <f t="shared" si="281"/>
        <v>0</v>
      </c>
      <c r="T252" s="116" t="e">
        <f t="shared" si="275"/>
        <v>#DIV/0!</v>
      </c>
      <c r="V252" s="8"/>
      <c r="W252" s="8"/>
      <c r="X252" s="8"/>
      <c r="Y252" s="67"/>
      <c r="Z252" s="8"/>
      <c r="AA252" s="8"/>
      <c r="AB252" s="8"/>
    </row>
    <row r="253" spans="1:28" x14ac:dyDescent="0.25">
      <c r="A253" s="118"/>
      <c r="B253" s="149"/>
      <c r="C253" s="18"/>
      <c r="D253" s="18"/>
      <c r="E253" s="18"/>
      <c r="F253" s="51"/>
      <c r="G253" s="241"/>
      <c r="H253" s="241"/>
      <c r="I253" s="239"/>
      <c r="J253" s="240"/>
      <c r="K253" s="241"/>
      <c r="L253" s="100"/>
      <c r="M253" s="101"/>
      <c r="N253" s="120"/>
      <c r="O253" s="102"/>
      <c r="Q253" s="18"/>
      <c r="R253" s="18"/>
      <c r="S253" s="101"/>
      <c r="T253" s="104"/>
      <c r="V253" s="6"/>
      <c r="W253" s="6"/>
      <c r="X253" s="6"/>
      <c r="Y253" s="51"/>
      <c r="Z253" s="6"/>
      <c r="AA253" s="6"/>
      <c r="AB253" s="6"/>
    </row>
    <row r="254" spans="1:28" s="89" customFormat="1" x14ac:dyDescent="0.25">
      <c r="A254" s="124" t="s">
        <v>121</v>
      </c>
      <c r="B254" s="148"/>
      <c r="C254" s="19">
        <f>SUM(C255:C257)</f>
        <v>1824900.2199999997</v>
      </c>
      <c r="D254" s="19">
        <f>SUM(D255:D257)</f>
        <v>0</v>
      </c>
      <c r="E254" s="19">
        <f>SUM(E255:E257)</f>
        <v>0</v>
      </c>
      <c r="F254" s="56">
        <f>D254+E254</f>
        <v>0</v>
      </c>
      <c r="G254" s="249">
        <f>SUM(G255:G257)</f>
        <v>0</v>
      </c>
      <c r="H254" s="249">
        <f>F254-G254</f>
        <v>0</v>
      </c>
      <c r="I254" s="250" t="e">
        <f>G254/F254</f>
        <v>#DIV/0!</v>
      </c>
      <c r="J254" s="249">
        <f>SUM(J255:J257)</f>
        <v>0</v>
      </c>
      <c r="K254" s="249">
        <f>SUM(K255:K257)</f>
        <v>0</v>
      </c>
      <c r="L254" s="125" t="e">
        <f t="shared" si="278"/>
        <v>#DIV/0!</v>
      </c>
      <c r="M254" s="106">
        <f>K254+G254+J254</f>
        <v>0</v>
      </c>
      <c r="N254" s="108">
        <f>H254-K254-J254</f>
        <v>0</v>
      </c>
      <c r="O254" s="107" t="e">
        <f>M254/F254</f>
        <v>#DIV/0!</v>
      </c>
      <c r="P254" s="109"/>
      <c r="Q254" s="106">
        <f>SUM(Q255:Q257)</f>
        <v>0</v>
      </c>
      <c r="R254" s="106">
        <f>SUM(R255:R257)</f>
        <v>0</v>
      </c>
      <c r="S254" s="110">
        <f>+N254+C254+Q254+R254</f>
        <v>1824900.2199999997</v>
      </c>
      <c r="T254" s="107">
        <f t="shared" ref="T254:T257" si="282">+M254/(Q254+F254+R254+C254)</f>
        <v>0</v>
      </c>
      <c r="V254" s="7">
        <f>SUM(V255:V257)</f>
        <v>0</v>
      </c>
      <c r="W254" s="7">
        <f>SUM(W255:W257)</f>
        <v>0</v>
      </c>
      <c r="X254" s="7">
        <f>SUM(X255:X257)</f>
        <v>0</v>
      </c>
      <c r="Y254" s="45"/>
      <c r="Z254" s="7">
        <f>SUM(Z255:Z257)</f>
        <v>0</v>
      </c>
      <c r="AA254" s="7">
        <f>SUM(AA255:AA257)</f>
        <v>0</v>
      </c>
      <c r="AB254" s="7">
        <f>SUM(AB255:AB257)</f>
        <v>0</v>
      </c>
    </row>
    <row r="255" spans="1:28" s="89" customFormat="1" x14ac:dyDescent="0.25">
      <c r="A255" s="99" t="s">
        <v>31</v>
      </c>
      <c r="B255" s="148"/>
      <c r="C255" s="19">
        <f>C245+C250</f>
        <v>1609347.6099999999</v>
      </c>
      <c r="D255" s="19">
        <f>D245+D250</f>
        <v>0</v>
      </c>
      <c r="E255" s="19">
        <f>E245+E250</f>
        <v>0</v>
      </c>
      <c r="F255" s="7">
        <f>D255+E255</f>
        <v>0</v>
      </c>
      <c r="G255" s="255">
        <f>G245+G250</f>
        <v>0</v>
      </c>
      <c r="H255" s="255">
        <f>F255-G255</f>
        <v>0</v>
      </c>
      <c r="I255" s="239" t="e">
        <f>G255/F255</f>
        <v>#DIV/0!</v>
      </c>
      <c r="J255" s="255">
        <f t="shared" ref="J255:K257" si="283">J245+J250</f>
        <v>0</v>
      </c>
      <c r="K255" s="255">
        <f t="shared" si="283"/>
        <v>0</v>
      </c>
      <c r="L255" s="125" t="e">
        <f t="shared" si="278"/>
        <v>#DIV/0!</v>
      </c>
      <c r="M255" s="106">
        <f t="shared" ref="M255:M257" si="284">K255+G255+J255</f>
        <v>0</v>
      </c>
      <c r="N255" s="108">
        <f t="shared" ref="N255:N257" si="285">H255-K255-J255</f>
        <v>0</v>
      </c>
      <c r="O255" s="107" t="e">
        <f>M255/F255</f>
        <v>#DIV/0!</v>
      </c>
      <c r="Q255" s="19">
        <f t="shared" ref="Q255:R257" si="286">Q245+Q250</f>
        <v>0</v>
      </c>
      <c r="R255" s="19">
        <f t="shared" si="286"/>
        <v>0</v>
      </c>
      <c r="S255" s="110">
        <f>+N255+C255+Q255+R255</f>
        <v>1609347.6099999999</v>
      </c>
      <c r="T255" s="107">
        <f t="shared" si="282"/>
        <v>0</v>
      </c>
      <c r="V255" s="7">
        <f>V245+V250</f>
        <v>0</v>
      </c>
      <c r="W255" s="7">
        <f t="shared" ref="W255:X257" si="287">W245+W250</f>
        <v>0</v>
      </c>
      <c r="X255" s="7">
        <f t="shared" si="287"/>
        <v>0</v>
      </c>
      <c r="Y255" s="45"/>
      <c r="Z255" s="7">
        <f>Z245+Z250</f>
        <v>0</v>
      </c>
      <c r="AA255" s="7">
        <f t="shared" ref="AA255:AB257" si="288">AA245+AA250</f>
        <v>0</v>
      </c>
      <c r="AB255" s="7">
        <f t="shared" si="288"/>
        <v>0</v>
      </c>
    </row>
    <row r="256" spans="1:28" s="89" customFormat="1" x14ac:dyDescent="0.25">
      <c r="A256" s="99" t="s">
        <v>32</v>
      </c>
      <c r="B256" s="148"/>
      <c r="C256" s="19">
        <f t="shared" ref="C256:E257" si="289">C246+C251</f>
        <v>215552.61</v>
      </c>
      <c r="D256" s="19">
        <f t="shared" si="289"/>
        <v>0</v>
      </c>
      <c r="E256" s="19">
        <f t="shared" si="289"/>
        <v>0</v>
      </c>
      <c r="F256" s="7">
        <f>D256+E256</f>
        <v>0</v>
      </c>
      <c r="G256" s="255">
        <f>G246+G251</f>
        <v>0</v>
      </c>
      <c r="H256" s="255">
        <f>F256-G256</f>
        <v>0</v>
      </c>
      <c r="I256" s="239" t="e">
        <f>G256/F256</f>
        <v>#DIV/0!</v>
      </c>
      <c r="J256" s="255">
        <f t="shared" si="283"/>
        <v>0</v>
      </c>
      <c r="K256" s="255">
        <f t="shared" si="283"/>
        <v>0</v>
      </c>
      <c r="L256" s="125" t="e">
        <f t="shared" si="278"/>
        <v>#DIV/0!</v>
      </c>
      <c r="M256" s="106">
        <f t="shared" si="284"/>
        <v>0</v>
      </c>
      <c r="N256" s="108">
        <f t="shared" si="285"/>
        <v>0</v>
      </c>
      <c r="O256" s="107" t="e">
        <f>M256/F256</f>
        <v>#DIV/0!</v>
      </c>
      <c r="Q256" s="19">
        <f t="shared" si="286"/>
        <v>0</v>
      </c>
      <c r="R256" s="19">
        <f t="shared" si="286"/>
        <v>0</v>
      </c>
      <c r="S256" s="110">
        <f t="shared" ref="S256:S257" si="290">+N256+C256+Q256+R256</f>
        <v>215552.61</v>
      </c>
      <c r="T256" s="107">
        <f t="shared" si="282"/>
        <v>0</v>
      </c>
      <c r="V256" s="7">
        <f>V246+V251</f>
        <v>0</v>
      </c>
      <c r="W256" s="7">
        <f t="shared" si="287"/>
        <v>0</v>
      </c>
      <c r="X256" s="7">
        <f t="shared" si="287"/>
        <v>0</v>
      </c>
      <c r="Y256" s="45"/>
      <c r="Z256" s="7">
        <f>Z246+Z251</f>
        <v>0</v>
      </c>
      <c r="AA256" s="7">
        <f t="shared" si="288"/>
        <v>0</v>
      </c>
      <c r="AB256" s="7">
        <f t="shared" si="288"/>
        <v>0</v>
      </c>
    </row>
    <row r="257" spans="1:28" s="89" customFormat="1" hidden="1" x14ac:dyDescent="0.25">
      <c r="A257" s="99" t="s">
        <v>33</v>
      </c>
      <c r="B257" s="148"/>
      <c r="C257" s="19">
        <f t="shared" si="289"/>
        <v>0</v>
      </c>
      <c r="D257" s="19">
        <f t="shared" si="289"/>
        <v>0</v>
      </c>
      <c r="E257" s="19">
        <f t="shared" si="289"/>
        <v>0</v>
      </c>
      <c r="F257" s="7">
        <f>D257+E257</f>
        <v>0</v>
      </c>
      <c r="G257" s="255">
        <f>G247+G252</f>
        <v>0</v>
      </c>
      <c r="H257" s="255">
        <f>F257-G257</f>
        <v>0</v>
      </c>
      <c r="I257" s="239" t="e">
        <f>G257/F257</f>
        <v>#DIV/0!</v>
      </c>
      <c r="J257" s="255">
        <f t="shared" si="283"/>
        <v>0</v>
      </c>
      <c r="K257" s="255">
        <f t="shared" si="283"/>
        <v>0</v>
      </c>
      <c r="L257" s="125" t="e">
        <f t="shared" si="278"/>
        <v>#DIV/0!</v>
      </c>
      <c r="M257" s="106">
        <f t="shared" si="284"/>
        <v>0</v>
      </c>
      <c r="N257" s="108">
        <f t="shared" si="285"/>
        <v>0</v>
      </c>
      <c r="O257" s="107" t="e">
        <f>M257/F257</f>
        <v>#DIV/0!</v>
      </c>
      <c r="Q257" s="19">
        <f t="shared" si="286"/>
        <v>0</v>
      </c>
      <c r="R257" s="19">
        <f t="shared" si="286"/>
        <v>0</v>
      </c>
      <c r="S257" s="110">
        <f t="shared" si="290"/>
        <v>0</v>
      </c>
      <c r="T257" s="107" t="e">
        <f t="shared" si="282"/>
        <v>#DIV/0!</v>
      </c>
      <c r="V257" s="7">
        <f>V247+V252</f>
        <v>0</v>
      </c>
      <c r="W257" s="7">
        <f t="shared" si="287"/>
        <v>0</v>
      </c>
      <c r="X257" s="7">
        <f t="shared" si="287"/>
        <v>0</v>
      </c>
      <c r="Y257" s="45"/>
      <c r="Z257" s="7">
        <f>Z247+Z252</f>
        <v>0</v>
      </c>
      <c r="AA257" s="7">
        <f t="shared" si="288"/>
        <v>0</v>
      </c>
      <c r="AB257" s="7">
        <f t="shared" si="288"/>
        <v>0</v>
      </c>
    </row>
    <row r="258" spans="1:28" x14ac:dyDescent="0.25">
      <c r="A258" s="118"/>
      <c r="B258" s="149"/>
      <c r="C258" s="18"/>
      <c r="D258" s="18"/>
      <c r="E258" s="18"/>
      <c r="F258" s="51"/>
      <c r="G258" s="241"/>
      <c r="H258" s="241"/>
      <c r="I258" s="239"/>
      <c r="J258" s="240"/>
      <c r="K258" s="241"/>
      <c r="L258" s="100"/>
      <c r="M258" s="101"/>
      <c r="N258" s="120"/>
      <c r="O258" s="102"/>
      <c r="Q258" s="18"/>
      <c r="R258" s="18"/>
      <c r="S258" s="101"/>
      <c r="T258" s="104"/>
      <c r="V258" s="6"/>
      <c r="W258" s="6"/>
      <c r="X258" s="6"/>
      <c r="Y258" s="51"/>
      <c r="Z258" s="6"/>
      <c r="AA258" s="6"/>
      <c r="AB258" s="6"/>
    </row>
    <row r="259" spans="1:28" x14ac:dyDescent="0.25">
      <c r="A259" s="118"/>
      <c r="B259" s="149"/>
      <c r="C259" s="18"/>
      <c r="D259" s="18"/>
      <c r="E259" s="18"/>
      <c r="F259" s="51"/>
      <c r="G259" s="241"/>
      <c r="H259" s="241"/>
      <c r="I259" s="239"/>
      <c r="J259" s="240"/>
      <c r="K259" s="241"/>
      <c r="L259" s="100"/>
      <c r="M259" s="101"/>
      <c r="N259" s="120"/>
      <c r="O259" s="102"/>
      <c r="Q259" s="18"/>
      <c r="R259" s="18"/>
      <c r="S259" s="101"/>
      <c r="T259" s="104"/>
      <c r="V259" s="6"/>
      <c r="W259" s="6"/>
      <c r="X259" s="6"/>
      <c r="Y259" s="51"/>
      <c r="Z259" s="6"/>
      <c r="AA259" s="6"/>
      <c r="AB259" s="6"/>
    </row>
    <row r="260" spans="1:28" s="89" customFormat="1" x14ac:dyDescent="0.25">
      <c r="A260" s="124" t="s">
        <v>122</v>
      </c>
      <c r="B260" s="148"/>
      <c r="C260" s="19">
        <f>SUM(C261:C264)</f>
        <v>260203580.69999999</v>
      </c>
      <c r="D260" s="19">
        <f>SUM(D261:D264)</f>
        <v>0</v>
      </c>
      <c r="E260" s="19">
        <f>SUM(E261:E264)</f>
        <v>0</v>
      </c>
      <c r="F260" s="7">
        <f>D260+E260</f>
        <v>0</v>
      </c>
      <c r="G260" s="255">
        <f>SUM(G261:G264)</f>
        <v>0</v>
      </c>
      <c r="H260" s="255">
        <f>F260-G260</f>
        <v>0</v>
      </c>
      <c r="I260" s="250" t="e">
        <f>G260/F260</f>
        <v>#DIV/0!</v>
      </c>
      <c r="J260" s="255">
        <f>SUM(J261:J264)</f>
        <v>0</v>
      </c>
      <c r="K260" s="255">
        <f>SUM(K261:K264)</f>
        <v>0</v>
      </c>
      <c r="L260" s="125" t="e">
        <f t="shared" ref="L260:L270" si="291">(K260+J260)/F260</f>
        <v>#DIV/0!</v>
      </c>
      <c r="M260" s="19">
        <f>K260+G260+J260</f>
        <v>0</v>
      </c>
      <c r="N260" s="126">
        <f>H260-K260-J260</f>
        <v>0</v>
      </c>
      <c r="O260" s="107" t="e">
        <f>M260/F260</f>
        <v>#DIV/0!</v>
      </c>
      <c r="Q260" s="19">
        <f>SUM(Q261:Q264)</f>
        <v>0</v>
      </c>
      <c r="R260" s="19">
        <f>SUM(R261:R264)</f>
        <v>0</v>
      </c>
      <c r="S260" s="110">
        <f>+N260+C260+Q260+R260</f>
        <v>260203580.69999999</v>
      </c>
      <c r="T260" s="107">
        <f t="shared" ref="T260:T270" si="292">+M260/(Q260+F260+R260+C260)</f>
        <v>0</v>
      </c>
      <c r="V260" s="7">
        <f>SUM(V261:V264)</f>
        <v>0</v>
      </c>
      <c r="W260" s="7">
        <f>SUM(W261:W264)</f>
        <v>0</v>
      </c>
      <c r="X260" s="7">
        <f>SUM(X261:X264)</f>
        <v>0</v>
      </c>
      <c r="Y260" s="45"/>
      <c r="Z260" s="7">
        <f>SUM(Z261:Z264)</f>
        <v>0</v>
      </c>
      <c r="AA260" s="7">
        <f>SUM(AA261:AA264)</f>
        <v>0</v>
      </c>
      <c r="AB260" s="7">
        <f>SUM(AB261:AB264)</f>
        <v>0</v>
      </c>
    </row>
    <row r="261" spans="1:28" s="89" customFormat="1" x14ac:dyDescent="0.25">
      <c r="A261" s="99" t="s">
        <v>31</v>
      </c>
      <c r="B261" s="148"/>
      <c r="C261" s="19">
        <f t="shared" ref="C261:E262" si="293">C255+C235+C220+C175+C83</f>
        <v>11599634.170000002</v>
      </c>
      <c r="D261" s="19">
        <f t="shared" si="293"/>
        <v>0</v>
      </c>
      <c r="E261" s="19">
        <f t="shared" si="293"/>
        <v>0</v>
      </c>
      <c r="F261" s="7">
        <f>D261+E261</f>
        <v>0</v>
      </c>
      <c r="G261" s="255">
        <f>G255+G235+G220+G175+G83</f>
        <v>0</v>
      </c>
      <c r="H261" s="255">
        <f>F261-G261</f>
        <v>0</v>
      </c>
      <c r="I261" s="250" t="e">
        <f>G261/F261</f>
        <v>#DIV/0!</v>
      </c>
      <c r="J261" s="255">
        <f>J255+J235+J220+J175+J83</f>
        <v>0</v>
      </c>
      <c r="K261" s="255">
        <f>K255+K235+K220+K175+K83</f>
        <v>0</v>
      </c>
      <c r="L261" s="125" t="e">
        <f t="shared" si="291"/>
        <v>#DIV/0!</v>
      </c>
      <c r="M261" s="19">
        <f t="shared" ref="M261:M264" si="294">K261+G261+J261</f>
        <v>0</v>
      </c>
      <c r="N261" s="126">
        <f t="shared" ref="N261:N264" si="295">H261-K261-J261</f>
        <v>0</v>
      </c>
      <c r="O261" s="107" t="e">
        <f>M261/F261</f>
        <v>#DIV/0!</v>
      </c>
      <c r="Q261" s="19">
        <f>Q255+Q235+Q220+Q175+Q83</f>
        <v>0</v>
      </c>
      <c r="R261" s="19">
        <f>R255+R235+R220+R175+R83</f>
        <v>0</v>
      </c>
      <c r="S261" s="110">
        <f>+N261+C261+Q261+R261</f>
        <v>11599634.170000002</v>
      </c>
      <c r="T261" s="107">
        <f t="shared" si="292"/>
        <v>0</v>
      </c>
      <c r="V261" s="7">
        <f t="shared" ref="V261:X262" si="296">V255+V235+V220+V175+V83</f>
        <v>0</v>
      </c>
      <c r="W261" s="7">
        <f t="shared" si="296"/>
        <v>0</v>
      </c>
      <c r="X261" s="7">
        <f t="shared" si="296"/>
        <v>0</v>
      </c>
      <c r="Y261" s="45"/>
      <c r="Z261" s="7">
        <f t="shared" ref="Z261:AB262" si="297">Z255+Z235+Z220+Z175+Z83</f>
        <v>0</v>
      </c>
      <c r="AA261" s="7">
        <f t="shared" si="297"/>
        <v>0</v>
      </c>
      <c r="AB261" s="7">
        <f t="shared" si="297"/>
        <v>0</v>
      </c>
    </row>
    <row r="262" spans="1:28" s="89" customFormat="1" x14ac:dyDescent="0.25">
      <c r="A262" s="99" t="s">
        <v>32</v>
      </c>
      <c r="B262" s="148"/>
      <c r="C262" s="19">
        <f t="shared" si="293"/>
        <v>248603946.53</v>
      </c>
      <c r="D262" s="19">
        <f t="shared" si="293"/>
        <v>0</v>
      </c>
      <c r="E262" s="19">
        <f t="shared" si="293"/>
        <v>0</v>
      </c>
      <c r="F262" s="7">
        <f>D262+E262</f>
        <v>0</v>
      </c>
      <c r="G262" s="255">
        <f>G256+G236+G221+G176+G84</f>
        <v>0</v>
      </c>
      <c r="H262" s="255">
        <f>F262-G262</f>
        <v>0</v>
      </c>
      <c r="I262" s="250" t="e">
        <f>G262/F262</f>
        <v>#DIV/0!</v>
      </c>
      <c r="J262" s="255">
        <f>J256+J236+J221+J176+J84</f>
        <v>0</v>
      </c>
      <c r="K262" s="255">
        <f>K256+K236+K221+K176+K84</f>
        <v>0</v>
      </c>
      <c r="L262" s="125" t="e">
        <f t="shared" si="291"/>
        <v>#DIV/0!</v>
      </c>
      <c r="M262" s="19">
        <f t="shared" si="294"/>
        <v>0</v>
      </c>
      <c r="N262" s="126">
        <f t="shared" si="295"/>
        <v>0</v>
      </c>
      <c r="O262" s="107" t="e">
        <f>M262/F262</f>
        <v>#DIV/0!</v>
      </c>
      <c r="Q262" s="19">
        <f>Q256+Q236+Q221+Q176+Q84</f>
        <v>0</v>
      </c>
      <c r="R262" s="19">
        <f>R256+R236+R221+R176+R84</f>
        <v>0</v>
      </c>
      <c r="S262" s="110">
        <f t="shared" ref="S262:S264" si="298">+N262+C262+Q262+R262</f>
        <v>248603946.53</v>
      </c>
      <c r="T262" s="107">
        <f t="shared" si="292"/>
        <v>0</v>
      </c>
      <c r="V262" s="7">
        <f t="shared" si="296"/>
        <v>0</v>
      </c>
      <c r="W262" s="7">
        <f t="shared" si="296"/>
        <v>0</v>
      </c>
      <c r="X262" s="7">
        <f t="shared" si="296"/>
        <v>0</v>
      </c>
      <c r="Y262" s="45"/>
      <c r="Z262" s="7">
        <f t="shared" si="297"/>
        <v>0</v>
      </c>
      <c r="AA262" s="7">
        <f t="shared" si="297"/>
        <v>0</v>
      </c>
      <c r="AB262" s="7">
        <f t="shared" si="297"/>
        <v>0</v>
      </c>
    </row>
    <row r="263" spans="1:28" s="89" customFormat="1" hidden="1" x14ac:dyDescent="0.25">
      <c r="A263" s="99" t="s">
        <v>54</v>
      </c>
      <c r="B263" s="148"/>
      <c r="C263" s="19">
        <f>+C177++C85</f>
        <v>0</v>
      </c>
      <c r="D263" s="19">
        <f>+D177++D85</f>
        <v>0</v>
      </c>
      <c r="E263" s="19">
        <f>+E177++E85</f>
        <v>0</v>
      </c>
      <c r="F263" s="7">
        <f>D263+E263</f>
        <v>0</v>
      </c>
      <c r="G263" s="255">
        <f>+G177++G85</f>
        <v>0</v>
      </c>
      <c r="H263" s="255">
        <f>F263-G263</f>
        <v>0</v>
      </c>
      <c r="I263" s="250" t="e">
        <f>G263/F263</f>
        <v>#DIV/0!</v>
      </c>
      <c r="J263" s="255">
        <f>+J177++J85</f>
        <v>0</v>
      </c>
      <c r="K263" s="255">
        <f>+K177++K85</f>
        <v>0</v>
      </c>
      <c r="L263" s="125" t="e">
        <f t="shared" si="291"/>
        <v>#DIV/0!</v>
      </c>
      <c r="M263" s="19">
        <f t="shared" si="294"/>
        <v>0</v>
      </c>
      <c r="N263" s="126">
        <f t="shared" si="295"/>
        <v>0</v>
      </c>
      <c r="O263" s="107" t="e">
        <f>M263/F263</f>
        <v>#DIV/0!</v>
      </c>
      <c r="Q263" s="19">
        <f>+Q177++Q85</f>
        <v>0</v>
      </c>
      <c r="R263" s="19">
        <f>+R177++R85</f>
        <v>0</v>
      </c>
      <c r="S263" s="110">
        <f t="shared" si="298"/>
        <v>0</v>
      </c>
      <c r="T263" s="107" t="e">
        <f t="shared" si="292"/>
        <v>#DIV/0!</v>
      </c>
      <c r="V263" s="7">
        <f>+V177++V85</f>
        <v>0</v>
      </c>
      <c r="W263" s="7">
        <f>+W177++W85</f>
        <v>0</v>
      </c>
      <c r="X263" s="7">
        <f>+X177++X85</f>
        <v>0</v>
      </c>
      <c r="Y263" s="45"/>
      <c r="Z263" s="7">
        <f>+Z177++Z85</f>
        <v>0</v>
      </c>
      <c r="AA263" s="7">
        <f>+AA177++AA85</f>
        <v>0</v>
      </c>
      <c r="AB263" s="7">
        <f>+AB177++AB85</f>
        <v>0</v>
      </c>
    </row>
    <row r="264" spans="1:28" s="89" customFormat="1" hidden="1" x14ac:dyDescent="0.25">
      <c r="A264" s="99" t="s">
        <v>33</v>
      </c>
      <c r="B264" s="148"/>
      <c r="C264" s="19">
        <f>C257+C237+C222+C178+C86</f>
        <v>0</v>
      </c>
      <c r="D264" s="19">
        <f>D257+D237+D222+D178+D86</f>
        <v>0</v>
      </c>
      <c r="E264" s="19">
        <f>E257+E237+E222+E178+E86</f>
        <v>0</v>
      </c>
      <c r="F264" s="7">
        <f>D264+E264</f>
        <v>0</v>
      </c>
      <c r="G264" s="255">
        <f>G257+G237+G222+G178+G86</f>
        <v>0</v>
      </c>
      <c r="H264" s="255">
        <f>F264-G264</f>
        <v>0</v>
      </c>
      <c r="I264" s="250" t="e">
        <f>G264/F264</f>
        <v>#DIV/0!</v>
      </c>
      <c r="J264" s="255">
        <f>J257+J237+J222+J178+J86</f>
        <v>0</v>
      </c>
      <c r="K264" s="255">
        <f>K257+K237+K222+K178+K86</f>
        <v>0</v>
      </c>
      <c r="L264" s="125" t="e">
        <f t="shared" si="291"/>
        <v>#DIV/0!</v>
      </c>
      <c r="M264" s="19">
        <f t="shared" si="294"/>
        <v>0</v>
      </c>
      <c r="N264" s="126">
        <f t="shared" si="295"/>
        <v>0</v>
      </c>
      <c r="O264" s="107" t="e">
        <f>M264/F264</f>
        <v>#DIV/0!</v>
      </c>
      <c r="Q264" s="19">
        <f>Q257+Q237+Q222+Q178+Q86</f>
        <v>0</v>
      </c>
      <c r="R264" s="19">
        <f>R257+R237+R222+R178+R86</f>
        <v>0</v>
      </c>
      <c r="S264" s="110">
        <f t="shared" si="298"/>
        <v>0</v>
      </c>
      <c r="T264" s="107" t="e">
        <f t="shared" si="292"/>
        <v>#DIV/0!</v>
      </c>
      <c r="V264" s="7">
        <f>V257+V237+V222+V178+V86</f>
        <v>0</v>
      </c>
      <c r="W264" s="7">
        <f>W257+W237+W222+W178+W86</f>
        <v>0</v>
      </c>
      <c r="X264" s="7">
        <f>X257+X237+X222+X178+X86</f>
        <v>0</v>
      </c>
      <c r="Y264" s="45"/>
      <c r="Z264" s="7">
        <f>Z257+Z237+Z222+Z178+Z86</f>
        <v>0</v>
      </c>
      <c r="AA264" s="7">
        <f>AA257+AA237+AA222+AA178+AA86</f>
        <v>0</v>
      </c>
      <c r="AB264" s="7">
        <f>AB257+AB237+AB222+AB178+AB86</f>
        <v>0</v>
      </c>
    </row>
    <row r="265" spans="1:28" x14ac:dyDescent="0.25">
      <c r="A265" s="118"/>
      <c r="B265" s="149"/>
      <c r="C265" s="18"/>
      <c r="D265" s="18"/>
      <c r="E265" s="18"/>
      <c r="F265" s="51"/>
      <c r="G265" s="241"/>
      <c r="H265" s="241"/>
      <c r="I265" s="239"/>
      <c r="J265" s="240"/>
      <c r="K265" s="241"/>
      <c r="L265" s="100"/>
      <c r="M265" s="101"/>
      <c r="N265" s="120"/>
      <c r="O265" s="102"/>
      <c r="Q265" s="18"/>
      <c r="R265" s="18"/>
      <c r="S265" s="101"/>
      <c r="T265" s="104"/>
      <c r="V265" s="6"/>
      <c r="W265" s="6"/>
      <c r="X265" s="6"/>
      <c r="Y265" s="51"/>
      <c r="Z265" s="6"/>
      <c r="AA265" s="6"/>
      <c r="AB265" s="6"/>
    </row>
    <row r="266" spans="1:28" s="89" customFormat="1" x14ac:dyDescent="0.25">
      <c r="A266" s="124" t="s">
        <v>123</v>
      </c>
      <c r="B266" s="148"/>
      <c r="C266" s="19">
        <f>SUM(C267:C270)</f>
        <v>260421641.89000002</v>
      </c>
      <c r="D266" s="19">
        <f>SUM(D267:D270)</f>
        <v>0</v>
      </c>
      <c r="E266" s="19">
        <f>SUM(E267:E270)</f>
        <v>0</v>
      </c>
      <c r="F266" s="7">
        <f>D266+E266</f>
        <v>0</v>
      </c>
      <c r="G266" s="255">
        <f>SUM(G267:G270)</f>
        <v>0</v>
      </c>
      <c r="H266" s="255">
        <f>F266-G266</f>
        <v>0</v>
      </c>
      <c r="I266" s="250" t="e">
        <f>G266/F266</f>
        <v>#DIV/0!</v>
      </c>
      <c r="J266" s="255">
        <f>SUM(J267:J270)</f>
        <v>0</v>
      </c>
      <c r="K266" s="255">
        <f>SUM(K267:K270)</f>
        <v>0</v>
      </c>
      <c r="L266" s="125" t="e">
        <f t="shared" si="291"/>
        <v>#DIV/0!</v>
      </c>
      <c r="M266" s="19">
        <f>K266+G266+J266</f>
        <v>0</v>
      </c>
      <c r="N266" s="126">
        <f>H266-K266-J266</f>
        <v>0</v>
      </c>
      <c r="O266" s="127" t="e">
        <f>M266/F266</f>
        <v>#DIV/0!</v>
      </c>
      <c r="Q266" s="19">
        <f>SUM(Q267:Q270)</f>
        <v>0</v>
      </c>
      <c r="R266" s="19">
        <f>SUM(R267:R270)</f>
        <v>0</v>
      </c>
      <c r="S266" s="110">
        <f>+N266+C266+Q266+R266</f>
        <v>260421641.89000002</v>
      </c>
      <c r="T266" s="107">
        <f t="shared" si="292"/>
        <v>0</v>
      </c>
      <c r="V266" s="7">
        <f>SUM(V267:V270)</f>
        <v>0</v>
      </c>
      <c r="W266" s="7">
        <f>SUM(W267:W270)</f>
        <v>0</v>
      </c>
      <c r="X266" s="7">
        <f>SUM(X267:X270)</f>
        <v>0</v>
      </c>
      <c r="Y266" s="45"/>
      <c r="Z266" s="7">
        <f>SUM(Z267:Z270)</f>
        <v>0</v>
      </c>
      <c r="AA266" s="7">
        <f>SUM(AA267:AA270)</f>
        <v>0</v>
      </c>
      <c r="AB266" s="7">
        <f>SUM(AB267:AB270)</f>
        <v>0</v>
      </c>
    </row>
    <row r="267" spans="1:28" s="89" customFormat="1" x14ac:dyDescent="0.25">
      <c r="A267" s="99" t="s">
        <v>31</v>
      </c>
      <c r="B267" s="148"/>
      <c r="C267" s="19">
        <f t="shared" ref="C267:E268" si="299">+C23+C57+C261</f>
        <v>11858531.110000001</v>
      </c>
      <c r="D267" s="19">
        <f t="shared" si="299"/>
        <v>0</v>
      </c>
      <c r="E267" s="19">
        <f t="shared" si="299"/>
        <v>0</v>
      </c>
      <c r="F267" s="7">
        <f>D267+E267</f>
        <v>0</v>
      </c>
      <c r="G267" s="255">
        <f>+G23+G57+G261</f>
        <v>0</v>
      </c>
      <c r="H267" s="255">
        <f>F267-G267</f>
        <v>0</v>
      </c>
      <c r="I267" s="250" t="e">
        <f>G267/F267</f>
        <v>#DIV/0!</v>
      </c>
      <c r="J267" s="255">
        <f>+J23+J57+J261</f>
        <v>0</v>
      </c>
      <c r="K267" s="255">
        <f>+K23+K57+K261</f>
        <v>0</v>
      </c>
      <c r="L267" s="125" t="e">
        <f t="shared" si="291"/>
        <v>#DIV/0!</v>
      </c>
      <c r="M267" s="19">
        <f t="shared" ref="M267:M270" si="300">K267+G267+J267</f>
        <v>0</v>
      </c>
      <c r="N267" s="126">
        <f>H267-K267-J267</f>
        <v>0</v>
      </c>
      <c r="O267" s="127" t="e">
        <f>M267/F267</f>
        <v>#DIV/0!</v>
      </c>
      <c r="Q267" s="19">
        <f>+Q23+Q57+Q261</f>
        <v>0</v>
      </c>
      <c r="R267" s="19">
        <f>+R23+R57+R261</f>
        <v>0</v>
      </c>
      <c r="S267" s="110">
        <f>+N267+C267+Q267+R267</f>
        <v>11858531.110000001</v>
      </c>
      <c r="T267" s="107">
        <f t="shared" si="292"/>
        <v>0</v>
      </c>
      <c r="V267" s="7">
        <f t="shared" ref="V267:X268" si="301">+V23+V57+V261</f>
        <v>0</v>
      </c>
      <c r="W267" s="7">
        <f t="shared" si="301"/>
        <v>0</v>
      </c>
      <c r="X267" s="7">
        <f t="shared" si="301"/>
        <v>0</v>
      </c>
      <c r="Y267" s="45"/>
      <c r="Z267" s="7">
        <f t="shared" ref="Z267:AB268" si="302">+Z23+Z57+Z261</f>
        <v>0</v>
      </c>
      <c r="AA267" s="7">
        <f t="shared" si="302"/>
        <v>0</v>
      </c>
      <c r="AB267" s="7">
        <f t="shared" si="302"/>
        <v>0</v>
      </c>
    </row>
    <row r="268" spans="1:28" s="89" customFormat="1" x14ac:dyDescent="0.25">
      <c r="A268" s="99" t="s">
        <v>32</v>
      </c>
      <c r="B268" s="148"/>
      <c r="C268" s="19">
        <f t="shared" si="299"/>
        <v>248563110.78</v>
      </c>
      <c r="D268" s="19">
        <f t="shared" si="299"/>
        <v>0</v>
      </c>
      <c r="E268" s="19">
        <f t="shared" si="299"/>
        <v>0</v>
      </c>
      <c r="F268" s="7">
        <f>D268+E268</f>
        <v>0</v>
      </c>
      <c r="G268" s="255">
        <f>+G24+G58+G262</f>
        <v>0</v>
      </c>
      <c r="H268" s="255">
        <f>F268-G268</f>
        <v>0</v>
      </c>
      <c r="I268" s="250" t="e">
        <f>G268/F268</f>
        <v>#DIV/0!</v>
      </c>
      <c r="J268" s="255">
        <f>+J24+J58+J262</f>
        <v>0</v>
      </c>
      <c r="K268" s="255">
        <f>+K24+K58+K262</f>
        <v>0</v>
      </c>
      <c r="L268" s="125" t="e">
        <f t="shared" si="291"/>
        <v>#DIV/0!</v>
      </c>
      <c r="M268" s="19">
        <f t="shared" si="300"/>
        <v>0</v>
      </c>
      <c r="N268" s="126">
        <f t="shared" ref="N268:N270" si="303">H268-K268-J268</f>
        <v>0</v>
      </c>
      <c r="O268" s="127" t="e">
        <f>M268/F268</f>
        <v>#DIV/0!</v>
      </c>
      <c r="Q268" s="19">
        <f>+Q24+Q58+Q262</f>
        <v>0</v>
      </c>
      <c r="R268" s="19">
        <f>+R24+R58+R262</f>
        <v>0</v>
      </c>
      <c r="S268" s="110">
        <f t="shared" ref="S268:S270" si="304">+N268+C268+Q268+R268</f>
        <v>248563110.78</v>
      </c>
      <c r="T268" s="107">
        <f t="shared" si="292"/>
        <v>0</v>
      </c>
      <c r="V268" s="7">
        <f t="shared" si="301"/>
        <v>0</v>
      </c>
      <c r="W268" s="7">
        <f t="shared" si="301"/>
        <v>0</v>
      </c>
      <c r="X268" s="7">
        <f t="shared" si="301"/>
        <v>0</v>
      </c>
      <c r="Y268" s="45"/>
      <c r="Z268" s="7">
        <f t="shared" si="302"/>
        <v>0</v>
      </c>
      <c r="AA268" s="7">
        <f t="shared" si="302"/>
        <v>0</v>
      </c>
      <c r="AB268" s="7">
        <f t="shared" si="302"/>
        <v>0</v>
      </c>
    </row>
    <row r="269" spans="1:28" s="89" customFormat="1" hidden="1" x14ac:dyDescent="0.25">
      <c r="A269" s="99" t="s">
        <v>54</v>
      </c>
      <c r="B269" s="148"/>
      <c r="C269" s="19">
        <f>+C263</f>
        <v>0</v>
      </c>
      <c r="D269" s="19">
        <f>+D263</f>
        <v>0</v>
      </c>
      <c r="E269" s="19">
        <f>+E263</f>
        <v>0</v>
      </c>
      <c r="F269" s="7">
        <f>D269+E269</f>
        <v>0</v>
      </c>
      <c r="G269" s="255">
        <f>+G263</f>
        <v>0</v>
      </c>
      <c r="H269" s="255">
        <f>F269-G269</f>
        <v>0</v>
      </c>
      <c r="I269" s="250" t="e">
        <f>G269/F269</f>
        <v>#DIV/0!</v>
      </c>
      <c r="J269" s="255">
        <f>+J263</f>
        <v>0</v>
      </c>
      <c r="K269" s="255">
        <f>+K263</f>
        <v>0</v>
      </c>
      <c r="L269" s="125" t="e">
        <f t="shared" si="291"/>
        <v>#DIV/0!</v>
      </c>
      <c r="M269" s="19">
        <f t="shared" si="300"/>
        <v>0</v>
      </c>
      <c r="N269" s="126">
        <f t="shared" si="303"/>
        <v>0</v>
      </c>
      <c r="O269" s="127" t="e">
        <f>M269/F269</f>
        <v>#DIV/0!</v>
      </c>
      <c r="Q269" s="19">
        <f>+Q263</f>
        <v>0</v>
      </c>
      <c r="R269" s="19">
        <f>+R263</f>
        <v>0</v>
      </c>
      <c r="S269" s="110">
        <f t="shared" si="304"/>
        <v>0</v>
      </c>
      <c r="T269" s="107" t="e">
        <f t="shared" si="292"/>
        <v>#DIV/0!</v>
      </c>
      <c r="V269" s="7">
        <f>+V263</f>
        <v>0</v>
      </c>
      <c r="W269" s="7">
        <f>+W263</f>
        <v>0</v>
      </c>
      <c r="X269" s="7">
        <f>+X263</f>
        <v>0</v>
      </c>
      <c r="Y269" s="45"/>
      <c r="Z269" s="7">
        <f>+Z263</f>
        <v>0</v>
      </c>
      <c r="AA269" s="7">
        <f>+AA263</f>
        <v>0</v>
      </c>
      <c r="AB269" s="7">
        <f>+AB263</f>
        <v>0</v>
      </c>
    </row>
    <row r="270" spans="1:28" s="89" customFormat="1" hidden="1" x14ac:dyDescent="0.25">
      <c r="A270" s="99" t="s">
        <v>33</v>
      </c>
      <c r="B270" s="148"/>
      <c r="C270" s="19">
        <f>+C25+C59+C264</f>
        <v>0</v>
      </c>
      <c r="D270" s="19">
        <f>+D25+D59+D264</f>
        <v>0</v>
      </c>
      <c r="E270" s="19">
        <f>+E25+E59+E264</f>
        <v>0</v>
      </c>
      <c r="F270" s="7">
        <f>D270+E270</f>
        <v>0</v>
      </c>
      <c r="G270" s="255">
        <f>+G25+G59+G264</f>
        <v>0</v>
      </c>
      <c r="H270" s="255">
        <f>F270-G270</f>
        <v>0</v>
      </c>
      <c r="I270" s="250" t="e">
        <f>G270/F270</f>
        <v>#DIV/0!</v>
      </c>
      <c r="J270" s="255">
        <f>+J25+J59+J264</f>
        <v>0</v>
      </c>
      <c r="K270" s="255">
        <f>+K25+K59+K264</f>
        <v>0</v>
      </c>
      <c r="L270" s="125" t="e">
        <f t="shared" si="291"/>
        <v>#DIV/0!</v>
      </c>
      <c r="M270" s="19">
        <f t="shared" si="300"/>
        <v>0</v>
      </c>
      <c r="N270" s="126">
        <f t="shared" si="303"/>
        <v>0</v>
      </c>
      <c r="O270" s="127" t="e">
        <f>M270/F270</f>
        <v>#DIV/0!</v>
      </c>
      <c r="Q270" s="19">
        <f>+Q25+Q59+Q264</f>
        <v>0</v>
      </c>
      <c r="R270" s="19">
        <f>+R25+R59+R264</f>
        <v>0</v>
      </c>
      <c r="S270" s="110">
        <f t="shared" si="304"/>
        <v>0</v>
      </c>
      <c r="T270" s="107" t="e">
        <f t="shared" si="292"/>
        <v>#DIV/0!</v>
      </c>
      <c r="V270" s="7">
        <f>+V25+V59+V264</f>
        <v>0</v>
      </c>
      <c r="W270" s="7">
        <f>+W25+W59+W264</f>
        <v>0</v>
      </c>
      <c r="X270" s="7">
        <f>+X25+X59+X264</f>
        <v>0</v>
      </c>
      <c r="Y270" s="45"/>
      <c r="Z270" s="7">
        <f>+Z25+Z59+Z264</f>
        <v>0</v>
      </c>
      <c r="AA270" s="7">
        <f>+AA25+AA59+AA264</f>
        <v>0</v>
      </c>
      <c r="AB270" s="7">
        <f>+AB25+AB59+AB264</f>
        <v>0</v>
      </c>
    </row>
    <row r="271" spans="1:28" hidden="1" x14ac:dyDescent="0.25">
      <c r="A271" s="118"/>
      <c r="B271" s="149"/>
      <c r="C271" s="18"/>
      <c r="D271" s="18"/>
      <c r="E271" s="18"/>
      <c r="F271" s="51"/>
      <c r="G271" s="241"/>
      <c r="H271" s="241"/>
      <c r="I271" s="239"/>
      <c r="J271" s="240"/>
      <c r="K271" s="241"/>
      <c r="L271" s="100"/>
      <c r="M271" s="101"/>
      <c r="N271" s="120"/>
      <c r="O271" s="102"/>
      <c r="Q271" s="18"/>
      <c r="R271" s="18"/>
      <c r="S271" s="101"/>
      <c r="T271" s="104"/>
      <c r="V271" s="6"/>
      <c r="W271" s="6"/>
      <c r="X271" s="6"/>
      <c r="Y271" s="51"/>
      <c r="Z271" s="6"/>
      <c r="AA271" s="6"/>
      <c r="AB271" s="6"/>
    </row>
    <row r="272" spans="1:28" hidden="1" x14ac:dyDescent="0.25">
      <c r="A272" s="99" t="s">
        <v>124</v>
      </c>
      <c r="B272" s="149"/>
      <c r="C272" s="18"/>
      <c r="D272" s="18"/>
      <c r="E272" s="18"/>
      <c r="F272" s="51"/>
      <c r="G272" s="241"/>
      <c r="H272" s="241"/>
      <c r="I272" s="239"/>
      <c r="J272" s="240"/>
      <c r="K272" s="241"/>
      <c r="L272" s="100"/>
      <c r="M272" s="101"/>
      <c r="N272" s="120"/>
      <c r="O272" s="102"/>
      <c r="Q272" s="18"/>
      <c r="R272" s="18"/>
      <c r="S272" s="101"/>
      <c r="T272" s="104"/>
      <c r="V272" s="12"/>
      <c r="W272" s="12"/>
      <c r="X272" s="12"/>
      <c r="Y272" s="51"/>
      <c r="Z272" s="12"/>
      <c r="AA272" s="12"/>
      <c r="AB272" s="12"/>
    </row>
    <row r="273" spans="1:28" ht="31.5" hidden="1" customHeight="1" x14ac:dyDescent="0.25">
      <c r="A273" s="128" t="s">
        <v>125</v>
      </c>
      <c r="B273" s="149"/>
      <c r="C273" s="20">
        <f>Jan!N268+Feb!N268</f>
        <v>0</v>
      </c>
      <c r="D273" s="20">
        <f>+X273+AB273</f>
        <v>0</v>
      </c>
      <c r="E273" s="20"/>
      <c r="F273" s="7">
        <f>D273+E273</f>
        <v>0</v>
      </c>
      <c r="G273" s="251"/>
      <c r="H273" s="251">
        <f t="shared" ref="H273:H275" si="305">F273-G273</f>
        <v>0</v>
      </c>
      <c r="I273" s="252" t="e">
        <f t="shared" ref="I273:I275" si="306">G273/F273</f>
        <v>#DIV/0!</v>
      </c>
      <c r="J273" s="253"/>
      <c r="K273" s="256"/>
      <c r="L273" s="119" t="e">
        <f t="shared" ref="L273:L275" si="307">(K273+J273)/F273</f>
        <v>#DIV/0!</v>
      </c>
      <c r="M273" s="20">
        <f t="shared" ref="M273:M275" si="308">K273+G273+J273</f>
        <v>0</v>
      </c>
      <c r="N273" s="20">
        <f t="shared" ref="N273:N275" si="309">H273-K273-J273</f>
        <v>0</v>
      </c>
      <c r="O273" s="121" t="e">
        <f t="shared" ref="O273:O275" si="310">M273/F273</f>
        <v>#DIV/0!</v>
      </c>
      <c r="P273" s="122"/>
      <c r="Q273" s="20"/>
      <c r="R273" s="20"/>
      <c r="S273" s="132">
        <f t="shared" ref="S273:S275" si="311">+N273+C273+Q273+R273</f>
        <v>0</v>
      </c>
      <c r="T273" s="125" t="e">
        <f t="shared" ref="T273:T275" si="312">+M273/(Q273+F273+R273+C273)</f>
        <v>#DIV/0!</v>
      </c>
      <c r="V273" s="6"/>
      <c r="W273" s="6"/>
      <c r="X273" s="6"/>
      <c r="Y273" s="51"/>
      <c r="Z273" s="6"/>
      <c r="AA273" s="6"/>
      <c r="AB273" s="6"/>
    </row>
    <row r="274" spans="1:28" ht="31.5" hidden="1" customHeight="1" x14ac:dyDescent="0.25">
      <c r="A274" s="128" t="s">
        <v>126</v>
      </c>
      <c r="B274" s="149"/>
      <c r="C274" s="20">
        <f>Jan!N269+Feb!N269</f>
        <v>0</v>
      </c>
      <c r="D274" s="20">
        <f t="shared" ref="D274:D276" si="313">+X274+AB274</f>
        <v>0</v>
      </c>
      <c r="E274" s="20"/>
      <c r="F274" s="7">
        <f>D274+E274</f>
        <v>0</v>
      </c>
      <c r="G274" s="251"/>
      <c r="H274" s="251">
        <f t="shared" si="305"/>
        <v>0</v>
      </c>
      <c r="I274" s="252" t="e">
        <f t="shared" si="306"/>
        <v>#DIV/0!</v>
      </c>
      <c r="J274" s="253"/>
      <c r="K274" s="256"/>
      <c r="L274" s="119" t="e">
        <f t="shared" si="307"/>
        <v>#DIV/0!</v>
      </c>
      <c r="M274" s="20">
        <f t="shared" si="308"/>
        <v>0</v>
      </c>
      <c r="N274" s="20">
        <f t="shared" si="309"/>
        <v>0</v>
      </c>
      <c r="O274" s="121" t="e">
        <f t="shared" si="310"/>
        <v>#DIV/0!</v>
      </c>
      <c r="P274" s="122"/>
      <c r="Q274" s="20"/>
      <c r="R274" s="20"/>
      <c r="S274" s="132">
        <f t="shared" si="311"/>
        <v>0</v>
      </c>
      <c r="T274" s="125" t="e">
        <f t="shared" si="312"/>
        <v>#DIV/0!</v>
      </c>
      <c r="V274" s="6"/>
      <c r="W274" s="6"/>
      <c r="X274" s="6"/>
      <c r="Y274" s="51"/>
      <c r="Z274" s="6"/>
      <c r="AA274" s="6"/>
      <c r="AB274" s="6"/>
    </row>
    <row r="275" spans="1:28" ht="30" hidden="1" x14ac:dyDescent="0.25">
      <c r="A275" s="128" t="s">
        <v>127</v>
      </c>
      <c r="B275" s="149"/>
      <c r="C275" s="20">
        <f>Jan!N270+Feb!N270</f>
        <v>0</v>
      </c>
      <c r="D275" s="20">
        <f t="shared" si="313"/>
        <v>0</v>
      </c>
      <c r="E275" s="20"/>
      <c r="F275" s="7">
        <f>D275+E275</f>
        <v>0</v>
      </c>
      <c r="G275" s="251"/>
      <c r="H275" s="251">
        <f t="shared" si="305"/>
        <v>0</v>
      </c>
      <c r="I275" s="252" t="e">
        <f t="shared" si="306"/>
        <v>#DIV/0!</v>
      </c>
      <c r="J275" s="253"/>
      <c r="K275" s="256"/>
      <c r="L275" s="119" t="e">
        <f t="shared" si="307"/>
        <v>#DIV/0!</v>
      </c>
      <c r="M275" s="20">
        <f t="shared" si="308"/>
        <v>0</v>
      </c>
      <c r="N275" s="20">
        <f t="shared" si="309"/>
        <v>0</v>
      </c>
      <c r="O275" s="121" t="e">
        <f t="shared" si="310"/>
        <v>#DIV/0!</v>
      </c>
      <c r="P275" s="122"/>
      <c r="Q275" s="20"/>
      <c r="R275" s="20"/>
      <c r="S275" s="132">
        <f t="shared" si="311"/>
        <v>0</v>
      </c>
      <c r="T275" s="125" t="e">
        <f t="shared" si="312"/>
        <v>#DIV/0!</v>
      </c>
      <c r="V275" s="12"/>
      <c r="W275" s="12"/>
      <c r="X275" s="12"/>
      <c r="Y275" s="51"/>
      <c r="Z275" s="12"/>
      <c r="AA275" s="12"/>
      <c r="AB275" s="12"/>
    </row>
    <row r="276" spans="1:28" hidden="1" x14ac:dyDescent="0.25">
      <c r="A276" s="128" t="s">
        <v>132</v>
      </c>
      <c r="B276" s="149"/>
      <c r="C276" s="20">
        <f>Jan!N271+Feb!N271</f>
        <v>0</v>
      </c>
      <c r="D276" s="20">
        <f t="shared" si="313"/>
        <v>0</v>
      </c>
      <c r="E276" s="20"/>
      <c r="F276" s="7">
        <f>D276+E276</f>
        <v>0</v>
      </c>
      <c r="G276" s="251"/>
      <c r="H276" s="251">
        <f t="shared" ref="H276" si="314">F276-G276</f>
        <v>0</v>
      </c>
      <c r="I276" s="252" t="e">
        <f t="shared" ref="I276" si="315">G276/F276</f>
        <v>#DIV/0!</v>
      </c>
      <c r="J276" s="253"/>
      <c r="K276" s="256"/>
      <c r="L276" s="119" t="e">
        <f t="shared" ref="L276" si="316">(K276+J276)/F276</f>
        <v>#DIV/0!</v>
      </c>
      <c r="M276" s="20">
        <f t="shared" ref="M276" si="317">K276+G276+J276</f>
        <v>0</v>
      </c>
      <c r="N276" s="20">
        <f t="shared" ref="N276" si="318">H276-K276-J276</f>
        <v>0</v>
      </c>
      <c r="O276" s="121" t="e">
        <f t="shared" ref="O276" si="319">M276/F276</f>
        <v>#DIV/0!</v>
      </c>
      <c r="P276" s="122"/>
      <c r="Q276" s="20"/>
      <c r="R276" s="20"/>
      <c r="S276" s="132">
        <f t="shared" ref="S276" si="320">+N276+C276+Q276+R276</f>
        <v>0</v>
      </c>
      <c r="T276" s="125" t="e">
        <f t="shared" ref="T276" si="321">+M276/(Q276+F276+R276+C276)</f>
        <v>#DIV/0!</v>
      </c>
      <c r="V276" s="6"/>
      <c r="W276" s="6"/>
      <c r="X276" s="6"/>
      <c r="Y276" s="51"/>
      <c r="Z276" s="6"/>
      <c r="AA276" s="6"/>
      <c r="AB276" s="6"/>
    </row>
    <row r="277" spans="1:28" hidden="1" x14ac:dyDescent="0.25">
      <c r="A277" s="128"/>
      <c r="B277" s="149"/>
      <c r="C277" s="20"/>
      <c r="D277" s="20"/>
      <c r="E277" s="20"/>
      <c r="F277" s="7"/>
      <c r="G277" s="251"/>
      <c r="H277" s="251"/>
      <c r="I277" s="252"/>
      <c r="J277" s="253"/>
      <c r="K277" s="256"/>
      <c r="L277" s="119"/>
      <c r="M277" s="20"/>
      <c r="N277" s="20"/>
      <c r="O277" s="121"/>
      <c r="P277" s="122"/>
      <c r="Q277" s="20"/>
      <c r="R277" s="20"/>
      <c r="S277" s="132"/>
      <c r="T277" s="125"/>
      <c r="V277" s="6"/>
      <c r="W277" s="6"/>
      <c r="X277" s="6"/>
      <c r="Y277" s="51"/>
      <c r="Z277" s="6"/>
      <c r="AA277" s="6"/>
      <c r="AB277" s="6"/>
    </row>
    <row r="278" spans="1:28" hidden="1" x14ac:dyDescent="0.25">
      <c r="A278" s="128"/>
      <c r="B278" s="149"/>
      <c r="C278" s="20"/>
      <c r="D278" s="20"/>
      <c r="E278" s="20"/>
      <c r="F278" s="7"/>
      <c r="G278" s="251"/>
      <c r="H278" s="251"/>
      <c r="I278" s="252"/>
      <c r="J278" s="253"/>
      <c r="K278" s="256"/>
      <c r="L278" s="119"/>
      <c r="M278" s="20"/>
      <c r="N278" s="20"/>
      <c r="O278" s="121"/>
      <c r="P278" s="122"/>
      <c r="Q278" s="20"/>
      <c r="R278" s="20"/>
      <c r="S278" s="132"/>
      <c r="T278" s="125"/>
      <c r="V278" s="6"/>
      <c r="W278" s="6"/>
      <c r="X278" s="6"/>
      <c r="Y278" s="51"/>
      <c r="Z278" s="6"/>
      <c r="AA278" s="6"/>
      <c r="AB278" s="6"/>
    </row>
    <row r="279" spans="1:28" hidden="1" x14ac:dyDescent="0.25">
      <c r="A279" s="128"/>
      <c r="B279" s="149"/>
      <c r="C279" s="20"/>
      <c r="D279" s="20"/>
      <c r="E279" s="20"/>
      <c r="F279" s="7"/>
      <c r="G279" s="251"/>
      <c r="H279" s="251"/>
      <c r="I279" s="252"/>
      <c r="J279" s="253"/>
      <c r="K279" s="256"/>
      <c r="L279" s="119"/>
      <c r="M279" s="20"/>
      <c r="N279" s="20"/>
      <c r="O279" s="121"/>
      <c r="P279" s="122"/>
      <c r="Q279" s="20"/>
      <c r="R279" s="20"/>
      <c r="S279" s="132"/>
      <c r="T279" s="125"/>
      <c r="V279" s="6"/>
      <c r="W279" s="6"/>
      <c r="X279" s="6"/>
      <c r="Y279" s="51"/>
      <c r="Z279" s="6"/>
      <c r="AA279" s="6"/>
      <c r="AB279" s="6"/>
    </row>
    <row r="280" spans="1:28" hidden="1" x14ac:dyDescent="0.25">
      <c r="A280" s="128"/>
      <c r="B280" s="149"/>
      <c r="C280" s="20"/>
      <c r="D280" s="20"/>
      <c r="E280" s="20"/>
      <c r="F280" s="7"/>
      <c r="G280" s="251"/>
      <c r="H280" s="251"/>
      <c r="I280" s="252"/>
      <c r="J280" s="253"/>
      <c r="K280" s="256"/>
      <c r="L280" s="119"/>
      <c r="M280" s="20"/>
      <c r="N280" s="20"/>
      <c r="O280" s="121"/>
      <c r="P280" s="122"/>
      <c r="Q280" s="20"/>
      <c r="R280" s="20"/>
      <c r="S280" s="132"/>
      <c r="T280" s="125"/>
      <c r="V280" s="6"/>
      <c r="W280" s="6"/>
      <c r="X280" s="6"/>
      <c r="Y280" s="51"/>
      <c r="Z280" s="6"/>
      <c r="AA280" s="6"/>
      <c r="AB280" s="6"/>
    </row>
    <row r="281" spans="1:28" hidden="1" x14ac:dyDescent="0.25">
      <c r="A281" s="128"/>
      <c r="B281" s="149"/>
      <c r="C281" s="20"/>
      <c r="D281" s="20"/>
      <c r="E281" s="20"/>
      <c r="F281" s="7"/>
      <c r="G281" s="251"/>
      <c r="H281" s="251"/>
      <c r="I281" s="252"/>
      <c r="J281" s="253"/>
      <c r="K281" s="256"/>
      <c r="L281" s="119"/>
      <c r="M281" s="20"/>
      <c r="N281" s="20"/>
      <c r="O281" s="121"/>
      <c r="P281" s="122"/>
      <c r="Q281" s="20"/>
      <c r="R281" s="20"/>
      <c r="S281" s="132"/>
      <c r="T281" s="125"/>
      <c r="V281" s="6"/>
      <c r="W281" s="6"/>
      <c r="X281" s="6"/>
      <c r="Y281" s="51"/>
      <c r="Z281" s="6"/>
      <c r="AA281" s="6"/>
      <c r="AB281" s="6"/>
    </row>
    <row r="282" spans="1:28" hidden="1" x14ac:dyDescent="0.25">
      <c r="A282" s="128"/>
      <c r="B282" s="149"/>
      <c r="C282" s="20"/>
      <c r="D282" s="20"/>
      <c r="E282" s="20"/>
      <c r="F282" s="7"/>
      <c r="G282" s="251"/>
      <c r="H282" s="251"/>
      <c r="I282" s="252"/>
      <c r="J282" s="253"/>
      <c r="K282" s="256"/>
      <c r="L282" s="119"/>
      <c r="M282" s="20"/>
      <c r="N282" s="20"/>
      <c r="O282" s="121"/>
      <c r="P282" s="122"/>
      <c r="Q282" s="20"/>
      <c r="R282" s="20"/>
      <c r="S282" s="132"/>
      <c r="T282" s="125"/>
      <c r="V282" s="6"/>
      <c r="W282" s="6"/>
      <c r="X282" s="6"/>
      <c r="Y282" s="51"/>
      <c r="Z282" s="6"/>
      <c r="AA282" s="6"/>
      <c r="AB282" s="6"/>
    </row>
    <row r="283" spans="1:28" hidden="1" x14ac:dyDescent="0.25">
      <c r="A283" s="128"/>
      <c r="B283" s="149"/>
      <c r="C283" s="20"/>
      <c r="D283" s="20"/>
      <c r="E283" s="20"/>
      <c r="F283" s="7"/>
      <c r="G283" s="251"/>
      <c r="H283" s="251"/>
      <c r="I283" s="252"/>
      <c r="J283" s="253"/>
      <c r="K283" s="256"/>
      <c r="L283" s="119"/>
      <c r="M283" s="20"/>
      <c r="N283" s="20"/>
      <c r="O283" s="121"/>
      <c r="P283" s="122"/>
      <c r="Q283" s="20"/>
      <c r="R283" s="20"/>
      <c r="S283" s="132"/>
      <c r="T283" s="125"/>
      <c r="V283" s="6"/>
      <c r="W283" s="6"/>
      <c r="X283" s="6"/>
      <c r="Y283" s="51"/>
      <c r="Z283" s="6"/>
      <c r="AA283" s="6"/>
      <c r="AB283" s="6"/>
    </row>
    <row r="284" spans="1:28" hidden="1" x14ac:dyDescent="0.25">
      <c r="A284" s="128"/>
      <c r="B284" s="149"/>
      <c r="C284" s="20"/>
      <c r="D284" s="20"/>
      <c r="E284" s="20"/>
      <c r="F284" s="7"/>
      <c r="G284" s="251"/>
      <c r="H284" s="251"/>
      <c r="I284" s="252"/>
      <c r="J284" s="253"/>
      <c r="K284" s="256"/>
      <c r="L284" s="119"/>
      <c r="M284" s="20"/>
      <c r="N284" s="20"/>
      <c r="O284" s="121"/>
      <c r="P284" s="122"/>
      <c r="Q284" s="20"/>
      <c r="R284" s="20"/>
      <c r="S284" s="132"/>
      <c r="T284" s="125"/>
      <c r="V284" s="51"/>
      <c r="W284" s="51"/>
      <c r="X284" s="51"/>
      <c r="Y284" s="51"/>
      <c r="Z284" s="51"/>
      <c r="AA284" s="51"/>
      <c r="AB284" s="51"/>
    </row>
    <row r="285" spans="1:28" hidden="1" x14ac:dyDescent="0.25">
      <c r="A285" s="128"/>
      <c r="B285" s="149"/>
      <c r="C285" s="20"/>
      <c r="D285" s="20"/>
      <c r="E285" s="20"/>
      <c r="F285" s="7"/>
      <c r="G285" s="251"/>
      <c r="H285" s="251"/>
      <c r="I285" s="252"/>
      <c r="J285" s="253"/>
      <c r="K285" s="256"/>
      <c r="L285" s="119"/>
      <c r="M285" s="20"/>
      <c r="N285" s="20"/>
      <c r="O285" s="121"/>
      <c r="P285" s="122"/>
      <c r="Q285" s="20"/>
      <c r="R285" s="20"/>
      <c r="S285" s="132"/>
      <c r="T285" s="125"/>
      <c r="V285" s="51"/>
      <c r="W285" s="51"/>
      <c r="X285" s="51"/>
      <c r="Y285" s="51"/>
      <c r="Z285" s="51"/>
      <c r="AA285" s="51"/>
      <c r="AB285" s="51"/>
    </row>
    <row r="286" spans="1:28" hidden="1" x14ac:dyDescent="0.25">
      <c r="A286" s="128"/>
      <c r="B286" s="149"/>
      <c r="C286" s="20"/>
      <c r="D286" s="20"/>
      <c r="E286" s="20"/>
      <c r="F286" s="7"/>
      <c r="G286" s="251"/>
      <c r="H286" s="251"/>
      <c r="I286" s="252"/>
      <c r="J286" s="253"/>
      <c r="K286" s="256"/>
      <c r="L286" s="119"/>
      <c r="M286" s="20"/>
      <c r="N286" s="20"/>
      <c r="O286" s="121"/>
      <c r="P286" s="122"/>
      <c r="Q286" s="20"/>
      <c r="R286" s="20"/>
      <c r="S286" s="132"/>
      <c r="T286" s="125"/>
      <c r="V286" s="51"/>
      <c r="W286" s="51"/>
      <c r="X286" s="51"/>
      <c r="Y286" s="51"/>
      <c r="Z286" s="51"/>
      <c r="AA286" s="51"/>
      <c r="AB286" s="51"/>
    </row>
    <row r="287" spans="1:28" hidden="1" x14ac:dyDescent="0.25">
      <c r="A287" s="128"/>
      <c r="B287" s="149"/>
      <c r="C287" s="20"/>
      <c r="D287" s="20"/>
      <c r="E287" s="20"/>
      <c r="F287" s="7"/>
      <c r="G287" s="251"/>
      <c r="H287" s="251"/>
      <c r="I287" s="252"/>
      <c r="J287" s="253"/>
      <c r="K287" s="256"/>
      <c r="L287" s="119"/>
      <c r="M287" s="20"/>
      <c r="N287" s="20"/>
      <c r="O287" s="121"/>
      <c r="P287" s="122"/>
      <c r="Q287" s="20"/>
      <c r="R287" s="20"/>
      <c r="S287" s="132"/>
      <c r="T287" s="125"/>
      <c r="V287" s="51"/>
      <c r="W287" s="51"/>
      <c r="X287" s="51"/>
      <c r="Y287" s="51"/>
      <c r="Z287" s="51"/>
      <c r="AA287" s="51"/>
      <c r="AB287" s="51"/>
    </row>
    <row r="288" spans="1:28" hidden="1" x14ac:dyDescent="0.25">
      <c r="A288" s="128"/>
      <c r="B288" s="149"/>
      <c r="C288" s="20"/>
      <c r="D288" s="20"/>
      <c r="E288" s="20"/>
      <c r="F288" s="7"/>
      <c r="G288" s="251"/>
      <c r="H288" s="251"/>
      <c r="I288" s="252"/>
      <c r="J288" s="253"/>
      <c r="K288" s="256"/>
      <c r="L288" s="119"/>
      <c r="M288" s="20"/>
      <c r="N288" s="20"/>
      <c r="O288" s="121"/>
      <c r="P288" s="122"/>
      <c r="Q288" s="20"/>
      <c r="R288" s="20"/>
      <c r="S288" s="132"/>
      <c r="T288" s="125"/>
      <c r="V288" s="6"/>
      <c r="W288" s="6"/>
      <c r="X288" s="6"/>
      <c r="Y288" s="51"/>
      <c r="Z288" s="6"/>
      <c r="AA288" s="6"/>
      <c r="AB288" s="6"/>
    </row>
    <row r="289" spans="1:28" hidden="1" x14ac:dyDescent="0.25">
      <c r="A289" s="128"/>
      <c r="B289" s="149"/>
      <c r="C289" s="20"/>
      <c r="D289" s="20"/>
      <c r="E289" s="20"/>
      <c r="F289" s="7"/>
      <c r="G289" s="251"/>
      <c r="H289" s="251"/>
      <c r="I289" s="252"/>
      <c r="J289" s="253"/>
      <c r="K289" s="256"/>
      <c r="L289" s="119"/>
      <c r="M289" s="20"/>
      <c r="N289" s="20"/>
      <c r="O289" s="121"/>
      <c r="P289" s="122"/>
      <c r="Q289" s="20"/>
      <c r="R289" s="20"/>
      <c r="S289" s="132"/>
      <c r="T289" s="125"/>
      <c r="V289" s="6"/>
      <c r="W289" s="6"/>
      <c r="X289" s="6"/>
      <c r="Y289" s="51"/>
      <c r="Z289" s="6"/>
      <c r="AA289" s="6"/>
      <c r="AB289" s="6"/>
    </row>
    <row r="290" spans="1:28" hidden="1" x14ac:dyDescent="0.25">
      <c r="A290" s="128"/>
      <c r="B290" s="149"/>
      <c r="C290" s="20"/>
      <c r="D290" s="20"/>
      <c r="E290" s="20"/>
      <c r="F290" s="7"/>
      <c r="G290" s="251"/>
      <c r="H290" s="251"/>
      <c r="I290" s="252"/>
      <c r="J290" s="253"/>
      <c r="K290" s="256"/>
      <c r="L290" s="119"/>
      <c r="M290" s="20"/>
      <c r="N290" s="20"/>
      <c r="O290" s="121"/>
      <c r="P290" s="122"/>
      <c r="Q290" s="20"/>
      <c r="R290" s="20"/>
      <c r="S290" s="132"/>
      <c r="T290" s="125"/>
      <c r="V290" s="6"/>
      <c r="W290" s="6"/>
      <c r="X290" s="6"/>
      <c r="Y290" s="51"/>
      <c r="Z290" s="6"/>
      <c r="AA290" s="6"/>
      <c r="AB290" s="6"/>
    </row>
    <row r="291" spans="1:28" hidden="1" x14ac:dyDescent="0.25">
      <c r="A291" s="128"/>
      <c r="B291" s="149"/>
      <c r="C291" s="20"/>
      <c r="D291" s="20"/>
      <c r="E291" s="20"/>
      <c r="F291" s="7"/>
      <c r="G291" s="251"/>
      <c r="H291" s="251"/>
      <c r="I291" s="252"/>
      <c r="J291" s="253"/>
      <c r="K291" s="256"/>
      <c r="L291" s="119"/>
      <c r="M291" s="20"/>
      <c r="N291" s="20"/>
      <c r="O291" s="121"/>
      <c r="P291" s="122"/>
      <c r="Q291" s="20"/>
      <c r="R291" s="20"/>
      <c r="S291" s="132"/>
      <c r="T291" s="125"/>
      <c r="V291" s="6"/>
      <c r="W291" s="6"/>
      <c r="X291" s="6"/>
      <c r="Y291" s="51"/>
      <c r="Z291" s="6"/>
      <c r="AA291" s="6"/>
      <c r="AB291" s="6"/>
    </row>
    <row r="292" spans="1:28" hidden="1" x14ac:dyDescent="0.25">
      <c r="A292" s="128"/>
      <c r="B292" s="149"/>
      <c r="C292" s="20"/>
      <c r="D292" s="20"/>
      <c r="E292" s="20"/>
      <c r="F292" s="7"/>
      <c r="G292" s="251"/>
      <c r="H292" s="251"/>
      <c r="I292" s="252"/>
      <c r="J292" s="253"/>
      <c r="K292" s="256"/>
      <c r="L292" s="119"/>
      <c r="M292" s="20"/>
      <c r="N292" s="20"/>
      <c r="O292" s="121"/>
      <c r="P292" s="122"/>
      <c r="Q292" s="20"/>
      <c r="R292" s="20"/>
      <c r="S292" s="132"/>
      <c r="T292" s="125"/>
      <c r="V292" s="6"/>
      <c r="W292" s="6"/>
      <c r="X292" s="6"/>
      <c r="Y292" s="51"/>
      <c r="Z292" s="6"/>
      <c r="AA292" s="6"/>
      <c r="AB292" s="6"/>
    </row>
    <row r="293" spans="1:28" hidden="1" x14ac:dyDescent="0.25">
      <c r="A293" s="128"/>
      <c r="B293" s="149"/>
      <c r="C293" s="20"/>
      <c r="D293" s="20"/>
      <c r="E293" s="20"/>
      <c r="F293" s="7"/>
      <c r="G293" s="251"/>
      <c r="H293" s="251"/>
      <c r="I293" s="252"/>
      <c r="J293" s="253"/>
      <c r="K293" s="256"/>
      <c r="L293" s="119"/>
      <c r="M293" s="20"/>
      <c r="N293" s="20"/>
      <c r="O293" s="121"/>
      <c r="P293" s="122"/>
      <c r="Q293" s="20"/>
      <c r="R293" s="20"/>
      <c r="S293" s="132"/>
      <c r="T293" s="125"/>
      <c r="V293" s="6"/>
      <c r="W293" s="6"/>
      <c r="X293" s="6"/>
      <c r="Y293" s="51"/>
      <c r="Z293" s="6"/>
      <c r="AA293" s="6"/>
      <c r="AB293" s="6"/>
    </row>
    <row r="294" spans="1:28" hidden="1" x14ac:dyDescent="0.25">
      <c r="A294" s="128"/>
      <c r="B294" s="149"/>
      <c r="C294" s="20"/>
      <c r="D294" s="20"/>
      <c r="E294" s="20"/>
      <c r="F294" s="7"/>
      <c r="G294" s="251"/>
      <c r="H294" s="251"/>
      <c r="I294" s="252"/>
      <c r="J294" s="253"/>
      <c r="K294" s="256"/>
      <c r="L294" s="119"/>
      <c r="M294" s="20"/>
      <c r="N294" s="20"/>
      <c r="O294" s="121"/>
      <c r="P294" s="122"/>
      <c r="Q294" s="20"/>
      <c r="R294" s="20"/>
      <c r="S294" s="132"/>
      <c r="T294" s="125"/>
      <c r="V294" s="6"/>
      <c r="W294" s="6"/>
      <c r="X294" s="6"/>
      <c r="Y294" s="51"/>
      <c r="Z294" s="6"/>
      <c r="AA294" s="6"/>
      <c r="AB294" s="6"/>
    </row>
    <row r="295" spans="1:28" hidden="1" x14ac:dyDescent="0.25">
      <c r="A295" s="128"/>
      <c r="B295" s="149"/>
      <c r="C295" s="20"/>
      <c r="D295" s="20"/>
      <c r="E295" s="20"/>
      <c r="F295" s="7"/>
      <c r="G295" s="251"/>
      <c r="H295" s="251"/>
      <c r="I295" s="252"/>
      <c r="J295" s="253"/>
      <c r="K295" s="256"/>
      <c r="L295" s="119"/>
      <c r="M295" s="20"/>
      <c r="N295" s="20"/>
      <c r="O295" s="121"/>
      <c r="P295" s="122"/>
      <c r="Q295" s="20"/>
      <c r="R295" s="20"/>
      <c r="S295" s="132"/>
      <c r="T295" s="125"/>
      <c r="V295" s="6"/>
      <c r="W295" s="6"/>
      <c r="X295" s="6"/>
      <c r="Y295" s="51"/>
      <c r="Z295" s="6"/>
      <c r="AA295" s="6"/>
      <c r="AB295" s="6"/>
    </row>
    <row r="296" spans="1:28" hidden="1" x14ac:dyDescent="0.25">
      <c r="A296" s="128"/>
      <c r="B296" s="149"/>
      <c r="C296" s="20"/>
      <c r="D296" s="20"/>
      <c r="E296" s="20"/>
      <c r="F296" s="7"/>
      <c r="G296" s="251"/>
      <c r="H296" s="251"/>
      <c r="I296" s="252"/>
      <c r="J296" s="253"/>
      <c r="K296" s="256"/>
      <c r="L296" s="119"/>
      <c r="M296" s="20"/>
      <c r="N296" s="20"/>
      <c r="O296" s="121"/>
      <c r="P296" s="122"/>
      <c r="Q296" s="20"/>
      <c r="R296" s="20"/>
      <c r="S296" s="132"/>
      <c r="T296" s="125"/>
      <c r="V296" s="6"/>
      <c r="W296" s="6"/>
      <c r="X296" s="6"/>
      <c r="Y296" s="51"/>
      <c r="Z296" s="6"/>
      <c r="AA296" s="6"/>
      <c r="AB296" s="6"/>
    </row>
    <row r="297" spans="1:28" hidden="1" x14ac:dyDescent="0.25">
      <c r="A297" s="128"/>
      <c r="B297" s="149"/>
      <c r="C297" s="20"/>
      <c r="D297" s="20"/>
      <c r="E297" s="20"/>
      <c r="F297" s="7"/>
      <c r="G297" s="251"/>
      <c r="H297" s="251"/>
      <c r="I297" s="252"/>
      <c r="J297" s="253"/>
      <c r="K297" s="256"/>
      <c r="L297" s="119"/>
      <c r="M297" s="20"/>
      <c r="N297" s="20"/>
      <c r="O297" s="121"/>
      <c r="P297" s="122"/>
      <c r="Q297" s="20"/>
      <c r="R297" s="20"/>
      <c r="S297" s="132"/>
      <c r="T297" s="125"/>
      <c r="V297" s="6"/>
      <c r="W297" s="6"/>
      <c r="X297" s="6"/>
      <c r="Y297" s="51"/>
      <c r="Z297" s="6"/>
      <c r="AA297" s="6"/>
      <c r="AB297" s="6"/>
    </row>
    <row r="298" spans="1:28" hidden="1" x14ac:dyDescent="0.25">
      <c r="A298" s="128"/>
      <c r="B298" s="149"/>
      <c r="C298" s="20"/>
      <c r="D298" s="20"/>
      <c r="E298" s="20"/>
      <c r="F298" s="7"/>
      <c r="G298" s="251"/>
      <c r="H298" s="251"/>
      <c r="I298" s="252"/>
      <c r="J298" s="253"/>
      <c r="K298" s="256"/>
      <c r="L298" s="119"/>
      <c r="M298" s="20"/>
      <c r="N298" s="20"/>
      <c r="O298" s="121"/>
      <c r="P298" s="122"/>
      <c r="Q298" s="20"/>
      <c r="R298" s="20"/>
      <c r="S298" s="132"/>
      <c r="T298" s="125"/>
      <c r="V298" s="6"/>
      <c r="W298" s="6"/>
      <c r="X298" s="6"/>
      <c r="Y298" s="51"/>
      <c r="Z298" s="6"/>
      <c r="AA298" s="6"/>
      <c r="AB298" s="6"/>
    </row>
    <row r="299" spans="1:28" hidden="1" x14ac:dyDescent="0.25">
      <c r="A299" s="128"/>
      <c r="B299" s="149"/>
      <c r="C299" s="20"/>
      <c r="D299" s="20"/>
      <c r="E299" s="20"/>
      <c r="F299" s="7"/>
      <c r="G299" s="251"/>
      <c r="H299" s="251"/>
      <c r="I299" s="252"/>
      <c r="J299" s="253"/>
      <c r="K299" s="256"/>
      <c r="L299" s="119"/>
      <c r="M299" s="20"/>
      <c r="N299" s="20"/>
      <c r="O299" s="121"/>
      <c r="P299" s="122"/>
      <c r="Q299" s="20"/>
      <c r="R299" s="20"/>
      <c r="S299" s="132"/>
      <c r="T299" s="125"/>
      <c r="V299" s="6"/>
      <c r="W299" s="6"/>
      <c r="X299" s="6"/>
      <c r="Y299" s="51"/>
      <c r="Z299" s="6"/>
      <c r="AA299" s="6"/>
      <c r="AB299" s="6"/>
    </row>
    <row r="300" spans="1:28" hidden="1" x14ac:dyDescent="0.25">
      <c r="A300" s="128"/>
      <c r="B300" s="149"/>
      <c r="C300" s="20"/>
      <c r="D300" s="20"/>
      <c r="E300" s="20"/>
      <c r="F300" s="7"/>
      <c r="G300" s="251"/>
      <c r="H300" s="251"/>
      <c r="I300" s="252"/>
      <c r="J300" s="253"/>
      <c r="K300" s="256"/>
      <c r="L300" s="119"/>
      <c r="M300" s="20"/>
      <c r="N300" s="20"/>
      <c r="O300" s="121"/>
      <c r="P300" s="122"/>
      <c r="Q300" s="20"/>
      <c r="R300" s="20"/>
      <c r="S300" s="132"/>
      <c r="T300" s="125"/>
      <c r="V300" s="6"/>
      <c r="W300" s="6"/>
      <c r="X300" s="6"/>
      <c r="Y300" s="51"/>
      <c r="Z300" s="6"/>
      <c r="AA300" s="6"/>
      <c r="AB300" s="6"/>
    </row>
    <row r="301" spans="1:28" hidden="1" x14ac:dyDescent="0.25">
      <c r="A301" s="128"/>
      <c r="B301" s="149"/>
      <c r="C301" s="20"/>
      <c r="D301" s="20"/>
      <c r="E301" s="20"/>
      <c r="F301" s="7"/>
      <c r="G301" s="251"/>
      <c r="H301" s="251"/>
      <c r="I301" s="252"/>
      <c r="J301" s="253"/>
      <c r="K301" s="256"/>
      <c r="L301" s="119"/>
      <c r="M301" s="20"/>
      <c r="N301" s="20"/>
      <c r="O301" s="121"/>
      <c r="P301" s="122"/>
      <c r="Q301" s="20"/>
      <c r="R301" s="20"/>
      <c r="S301" s="132"/>
      <c r="T301" s="125"/>
      <c r="V301" s="6"/>
      <c r="W301" s="6"/>
      <c r="X301" s="6"/>
      <c r="Y301" s="51"/>
      <c r="Z301" s="6"/>
      <c r="AA301" s="6"/>
      <c r="AB301" s="6"/>
    </row>
    <row r="302" spans="1:28" hidden="1" x14ac:dyDescent="0.25">
      <c r="A302" s="128"/>
      <c r="B302" s="149"/>
      <c r="C302" s="20"/>
      <c r="D302" s="20"/>
      <c r="E302" s="20"/>
      <c r="F302" s="7"/>
      <c r="G302" s="251"/>
      <c r="H302" s="251"/>
      <c r="I302" s="252"/>
      <c r="J302" s="253"/>
      <c r="K302" s="256"/>
      <c r="L302" s="119"/>
      <c r="M302" s="20"/>
      <c r="N302" s="20"/>
      <c r="O302" s="121"/>
      <c r="P302" s="122"/>
      <c r="Q302" s="20"/>
      <c r="R302" s="20"/>
      <c r="S302" s="132"/>
      <c r="T302" s="125"/>
      <c r="V302" s="6"/>
      <c r="W302" s="6"/>
      <c r="X302" s="6"/>
      <c r="Y302" s="51"/>
      <c r="Z302" s="6"/>
      <c r="AA302" s="6"/>
      <c r="AB302" s="6"/>
    </row>
    <row r="303" spans="1:28" hidden="1" x14ac:dyDescent="0.25">
      <c r="A303" s="128"/>
      <c r="B303" s="149"/>
      <c r="C303" s="20"/>
      <c r="D303" s="20"/>
      <c r="E303" s="20"/>
      <c r="F303" s="7"/>
      <c r="G303" s="251"/>
      <c r="H303" s="251"/>
      <c r="I303" s="252"/>
      <c r="J303" s="253"/>
      <c r="K303" s="256"/>
      <c r="L303" s="119"/>
      <c r="M303" s="20"/>
      <c r="N303" s="20"/>
      <c r="O303" s="121"/>
      <c r="P303" s="122"/>
      <c r="Q303" s="20"/>
      <c r="R303" s="20"/>
      <c r="S303" s="132"/>
      <c r="T303" s="125"/>
      <c r="V303" s="6"/>
      <c r="W303" s="6"/>
      <c r="X303" s="6"/>
      <c r="Y303" s="51"/>
      <c r="Z303" s="6"/>
      <c r="AA303" s="6"/>
      <c r="AB303" s="6"/>
    </row>
    <row r="304" spans="1:28" hidden="1" x14ac:dyDescent="0.25">
      <c r="A304" s="128"/>
      <c r="B304" s="149"/>
      <c r="C304" s="20"/>
      <c r="D304" s="20"/>
      <c r="E304" s="20"/>
      <c r="F304" s="7"/>
      <c r="G304" s="251"/>
      <c r="H304" s="251"/>
      <c r="I304" s="252"/>
      <c r="J304" s="253"/>
      <c r="K304" s="256"/>
      <c r="L304" s="119"/>
      <c r="M304" s="20"/>
      <c r="N304" s="20"/>
      <c r="O304" s="121"/>
      <c r="P304" s="122"/>
      <c r="Q304" s="20"/>
      <c r="R304" s="20"/>
      <c r="S304" s="132"/>
      <c r="T304" s="125"/>
      <c r="V304" s="6"/>
      <c r="W304" s="6"/>
      <c r="X304" s="6"/>
      <c r="Y304" s="51"/>
      <c r="Z304" s="6"/>
      <c r="AA304" s="6"/>
      <c r="AB304" s="6"/>
    </row>
    <row r="305" spans="1:28" hidden="1" x14ac:dyDescent="0.25">
      <c r="A305" s="128"/>
      <c r="B305" s="149"/>
      <c r="C305" s="20"/>
      <c r="D305" s="20"/>
      <c r="E305" s="20"/>
      <c r="F305" s="7"/>
      <c r="G305" s="251"/>
      <c r="H305" s="251"/>
      <c r="I305" s="252"/>
      <c r="J305" s="253"/>
      <c r="K305" s="256"/>
      <c r="L305" s="119"/>
      <c r="M305" s="20"/>
      <c r="N305" s="20"/>
      <c r="O305" s="121"/>
      <c r="P305" s="122"/>
      <c r="Q305" s="20"/>
      <c r="R305" s="20"/>
      <c r="S305" s="132"/>
      <c r="T305" s="125"/>
      <c r="V305" s="6"/>
      <c r="W305" s="6"/>
      <c r="X305" s="6"/>
      <c r="Y305" s="51"/>
      <c r="Z305" s="6"/>
      <c r="AA305" s="6"/>
      <c r="AB305" s="6"/>
    </row>
    <row r="306" spans="1:28" hidden="1" x14ac:dyDescent="0.25">
      <c r="A306" s="128"/>
      <c r="B306" s="149"/>
      <c r="C306" s="20"/>
      <c r="D306" s="20"/>
      <c r="E306" s="20"/>
      <c r="F306" s="7"/>
      <c r="G306" s="251"/>
      <c r="H306" s="251"/>
      <c r="I306" s="252"/>
      <c r="J306" s="253"/>
      <c r="K306" s="256"/>
      <c r="L306" s="119"/>
      <c r="M306" s="20"/>
      <c r="N306" s="20"/>
      <c r="O306" s="121"/>
      <c r="P306" s="122"/>
      <c r="Q306" s="20"/>
      <c r="R306" s="20"/>
      <c r="S306" s="132"/>
      <c r="T306" s="125"/>
      <c r="V306" s="6"/>
      <c r="W306" s="6"/>
      <c r="X306" s="6"/>
      <c r="Y306" s="51"/>
      <c r="Z306" s="6"/>
      <c r="AA306" s="6"/>
      <c r="AB306" s="6"/>
    </row>
    <row r="307" spans="1:28" hidden="1" x14ac:dyDescent="0.25">
      <c r="A307" s="128"/>
      <c r="B307" s="149"/>
      <c r="C307" s="20"/>
      <c r="D307" s="20"/>
      <c r="E307" s="20"/>
      <c r="F307" s="7"/>
      <c r="G307" s="251"/>
      <c r="H307" s="251"/>
      <c r="I307" s="252"/>
      <c r="J307" s="253"/>
      <c r="K307" s="256"/>
      <c r="L307" s="119"/>
      <c r="M307" s="20"/>
      <c r="N307" s="20"/>
      <c r="O307" s="121"/>
      <c r="P307" s="122"/>
      <c r="Q307" s="20"/>
      <c r="R307" s="20"/>
      <c r="S307" s="132"/>
      <c r="T307" s="125"/>
      <c r="V307" s="6"/>
      <c r="W307" s="6"/>
      <c r="X307" s="6"/>
      <c r="Y307" s="51"/>
      <c r="Z307" s="6"/>
      <c r="AA307" s="6"/>
      <c r="AB307" s="6"/>
    </row>
    <row r="308" spans="1:28" hidden="1" x14ac:dyDescent="0.25">
      <c r="A308" s="128"/>
      <c r="B308" s="149"/>
      <c r="C308" s="20"/>
      <c r="D308" s="20"/>
      <c r="E308" s="20"/>
      <c r="F308" s="7"/>
      <c r="G308" s="251"/>
      <c r="H308" s="251"/>
      <c r="I308" s="252"/>
      <c r="J308" s="253"/>
      <c r="K308" s="256"/>
      <c r="L308" s="119"/>
      <c r="M308" s="20"/>
      <c r="N308" s="20"/>
      <c r="O308" s="121"/>
      <c r="P308" s="122"/>
      <c r="Q308" s="20"/>
      <c r="R308" s="20"/>
      <c r="S308" s="132"/>
      <c r="T308" s="125"/>
      <c r="V308" s="6"/>
      <c r="W308" s="6"/>
      <c r="X308" s="6"/>
      <c r="Y308" s="51"/>
      <c r="Z308" s="6"/>
      <c r="AA308" s="6"/>
      <c r="AB308" s="6"/>
    </row>
    <row r="309" spans="1:28" hidden="1" x14ac:dyDescent="0.25">
      <c r="A309" s="128"/>
      <c r="B309" s="149"/>
      <c r="C309" s="20"/>
      <c r="D309" s="20"/>
      <c r="E309" s="20"/>
      <c r="F309" s="7"/>
      <c r="G309" s="251"/>
      <c r="H309" s="251"/>
      <c r="I309" s="252"/>
      <c r="J309" s="253"/>
      <c r="K309" s="256"/>
      <c r="L309" s="119"/>
      <c r="M309" s="20"/>
      <c r="N309" s="20"/>
      <c r="O309" s="121"/>
      <c r="P309" s="122"/>
      <c r="Q309" s="20"/>
      <c r="R309" s="20"/>
      <c r="S309" s="132"/>
      <c r="T309" s="125"/>
      <c r="V309" s="6"/>
      <c r="W309" s="6"/>
      <c r="X309" s="6"/>
      <c r="Y309" s="51"/>
      <c r="Z309" s="6"/>
      <c r="AA309" s="6"/>
      <c r="AB309" s="6"/>
    </row>
    <row r="310" spans="1:28" hidden="1" x14ac:dyDescent="0.25">
      <c r="A310" s="128"/>
      <c r="B310" s="149"/>
      <c r="C310" s="20"/>
      <c r="D310" s="20"/>
      <c r="E310" s="20"/>
      <c r="F310" s="7"/>
      <c r="G310" s="251"/>
      <c r="H310" s="251"/>
      <c r="I310" s="252"/>
      <c r="J310" s="253"/>
      <c r="K310" s="256"/>
      <c r="L310" s="119"/>
      <c r="M310" s="20"/>
      <c r="N310" s="20"/>
      <c r="O310" s="121"/>
      <c r="P310" s="122"/>
      <c r="Q310" s="20"/>
      <c r="R310" s="20"/>
      <c r="S310" s="132"/>
      <c r="T310" s="125"/>
      <c r="V310" s="6"/>
      <c r="W310" s="6"/>
      <c r="X310" s="6"/>
      <c r="Y310" s="51"/>
      <c r="Z310" s="6"/>
      <c r="AA310" s="6"/>
      <c r="AB310" s="6"/>
    </row>
    <row r="311" spans="1:28" hidden="1" x14ac:dyDescent="0.25">
      <c r="A311" s="128"/>
      <c r="B311" s="149"/>
      <c r="C311" s="20"/>
      <c r="D311" s="20"/>
      <c r="E311" s="20"/>
      <c r="F311" s="7"/>
      <c r="G311" s="251"/>
      <c r="H311" s="251"/>
      <c r="I311" s="252"/>
      <c r="J311" s="253"/>
      <c r="K311" s="256"/>
      <c r="L311" s="119"/>
      <c r="M311" s="20"/>
      <c r="N311" s="20"/>
      <c r="O311" s="121"/>
      <c r="P311" s="122"/>
      <c r="Q311" s="20"/>
      <c r="R311" s="20"/>
      <c r="S311" s="132"/>
      <c r="T311" s="125"/>
      <c r="V311" s="6"/>
      <c r="W311" s="6"/>
      <c r="X311" s="6"/>
      <c r="Y311" s="51"/>
      <c r="Z311" s="6"/>
      <c r="AA311" s="6"/>
      <c r="AB311" s="6"/>
    </row>
    <row r="312" spans="1:28" hidden="1" x14ac:dyDescent="0.25">
      <c r="A312" s="128"/>
      <c r="B312" s="149"/>
      <c r="C312" s="20"/>
      <c r="D312" s="20"/>
      <c r="E312" s="20"/>
      <c r="F312" s="7"/>
      <c r="G312" s="251"/>
      <c r="H312" s="251"/>
      <c r="I312" s="252"/>
      <c r="J312" s="253"/>
      <c r="K312" s="256"/>
      <c r="L312" s="119"/>
      <c r="M312" s="20"/>
      <c r="N312" s="20"/>
      <c r="O312" s="121"/>
      <c r="P312" s="122"/>
      <c r="Q312" s="20"/>
      <c r="R312" s="20"/>
      <c r="S312" s="132"/>
      <c r="T312" s="125"/>
      <c r="V312" s="6"/>
      <c r="W312" s="6"/>
      <c r="X312" s="6"/>
      <c r="Y312" s="51"/>
      <c r="Z312" s="6"/>
      <c r="AA312" s="6"/>
      <c r="AB312" s="6"/>
    </row>
    <row r="313" spans="1:28" hidden="1" x14ac:dyDescent="0.25">
      <c r="A313" s="128"/>
      <c r="B313" s="149"/>
      <c r="C313" s="20"/>
      <c r="D313" s="20"/>
      <c r="E313" s="20"/>
      <c r="F313" s="7"/>
      <c r="G313" s="251"/>
      <c r="H313" s="251"/>
      <c r="I313" s="252"/>
      <c r="J313" s="253"/>
      <c r="K313" s="256"/>
      <c r="L313" s="119"/>
      <c r="M313" s="20"/>
      <c r="N313" s="20"/>
      <c r="O313" s="121"/>
      <c r="P313" s="122"/>
      <c r="Q313" s="20"/>
      <c r="R313" s="20"/>
      <c r="S313" s="132"/>
      <c r="T313" s="125"/>
      <c r="V313" s="6"/>
      <c r="W313" s="6"/>
      <c r="X313" s="6"/>
      <c r="Y313" s="51"/>
      <c r="Z313" s="6"/>
      <c r="AA313" s="6"/>
      <c r="AB313" s="6"/>
    </row>
    <row r="314" spans="1:28" hidden="1" x14ac:dyDescent="0.25">
      <c r="A314" s="128"/>
      <c r="B314" s="149"/>
      <c r="C314" s="20"/>
      <c r="D314" s="20"/>
      <c r="E314" s="20"/>
      <c r="F314" s="7"/>
      <c r="G314" s="251"/>
      <c r="H314" s="251"/>
      <c r="I314" s="252"/>
      <c r="J314" s="253"/>
      <c r="K314" s="256"/>
      <c r="L314" s="119"/>
      <c r="M314" s="20"/>
      <c r="N314" s="20"/>
      <c r="O314" s="121"/>
      <c r="P314" s="122"/>
      <c r="Q314" s="20"/>
      <c r="R314" s="20"/>
      <c r="S314" s="132"/>
      <c r="T314" s="125"/>
      <c r="V314" s="6"/>
      <c r="W314" s="6"/>
      <c r="X314" s="6"/>
      <c r="Y314" s="51"/>
      <c r="Z314" s="6"/>
      <c r="AA314" s="6"/>
      <c r="AB314" s="6"/>
    </row>
    <row r="315" spans="1:28" hidden="1" x14ac:dyDescent="0.25">
      <c r="A315" s="128"/>
      <c r="B315" s="149"/>
      <c r="C315" s="20"/>
      <c r="D315" s="20"/>
      <c r="E315" s="20"/>
      <c r="F315" s="7"/>
      <c r="G315" s="251"/>
      <c r="H315" s="251"/>
      <c r="I315" s="252"/>
      <c r="J315" s="253"/>
      <c r="K315" s="256"/>
      <c r="L315" s="119"/>
      <c r="M315" s="20"/>
      <c r="N315" s="20"/>
      <c r="O315" s="121"/>
      <c r="P315" s="122"/>
      <c r="Q315" s="20"/>
      <c r="R315" s="20"/>
      <c r="S315" s="132"/>
      <c r="T315" s="125"/>
      <c r="V315" s="6"/>
      <c r="W315" s="6"/>
      <c r="X315" s="6"/>
      <c r="Y315" s="51"/>
      <c r="Z315" s="6"/>
      <c r="AA315" s="6"/>
      <c r="AB315" s="6"/>
    </row>
    <row r="316" spans="1:28" hidden="1" x14ac:dyDescent="0.25">
      <c r="A316" s="128"/>
      <c r="B316" s="149"/>
      <c r="C316" s="20"/>
      <c r="D316" s="20"/>
      <c r="E316" s="20"/>
      <c r="F316" s="7"/>
      <c r="G316" s="251"/>
      <c r="H316" s="251"/>
      <c r="I316" s="252"/>
      <c r="J316" s="253"/>
      <c r="K316" s="256"/>
      <c r="L316" s="119"/>
      <c r="M316" s="20"/>
      <c r="N316" s="20"/>
      <c r="O316" s="121"/>
      <c r="P316" s="122"/>
      <c r="Q316" s="20"/>
      <c r="R316" s="20"/>
      <c r="S316" s="132"/>
      <c r="T316" s="125"/>
      <c r="V316" s="6"/>
      <c r="W316" s="6"/>
      <c r="X316" s="6"/>
      <c r="Y316" s="51"/>
      <c r="Z316" s="6"/>
      <c r="AA316" s="6"/>
      <c r="AB316" s="6"/>
    </row>
    <row r="317" spans="1:28" hidden="1" x14ac:dyDescent="0.25">
      <c r="A317" s="128"/>
      <c r="B317" s="149"/>
      <c r="C317" s="20"/>
      <c r="D317" s="20"/>
      <c r="E317" s="20"/>
      <c r="F317" s="7"/>
      <c r="G317" s="251"/>
      <c r="H317" s="251"/>
      <c r="I317" s="252"/>
      <c r="J317" s="253"/>
      <c r="K317" s="256"/>
      <c r="L317" s="119"/>
      <c r="M317" s="20"/>
      <c r="N317" s="20"/>
      <c r="O317" s="121"/>
      <c r="P317" s="122"/>
      <c r="Q317" s="20"/>
      <c r="R317" s="20"/>
      <c r="S317" s="132"/>
      <c r="T317" s="125"/>
      <c r="V317" s="6"/>
      <c r="W317" s="6"/>
      <c r="X317" s="6"/>
      <c r="Y317" s="51"/>
      <c r="Z317" s="6"/>
      <c r="AA317" s="6"/>
      <c r="AB317" s="6"/>
    </row>
    <row r="318" spans="1:28" hidden="1" x14ac:dyDescent="0.25">
      <c r="A318" s="128"/>
      <c r="B318" s="149"/>
      <c r="C318" s="20"/>
      <c r="D318" s="20"/>
      <c r="E318" s="20"/>
      <c r="F318" s="7"/>
      <c r="G318" s="251"/>
      <c r="H318" s="251"/>
      <c r="I318" s="252"/>
      <c r="J318" s="253"/>
      <c r="K318" s="256"/>
      <c r="L318" s="119"/>
      <c r="M318" s="20"/>
      <c r="N318" s="20"/>
      <c r="O318" s="121"/>
      <c r="P318" s="122"/>
      <c r="Q318" s="20"/>
      <c r="R318" s="20"/>
      <c r="S318" s="132"/>
      <c r="T318" s="125"/>
      <c r="V318" s="6"/>
      <c r="W318" s="6"/>
      <c r="X318" s="6"/>
      <c r="Y318" s="51"/>
      <c r="Z318" s="6"/>
      <c r="AA318" s="6"/>
      <c r="AB318" s="6"/>
    </row>
    <row r="319" spans="1:28" hidden="1" x14ac:dyDescent="0.25">
      <c r="A319" s="128"/>
      <c r="B319" s="149"/>
      <c r="C319" s="20"/>
      <c r="D319" s="20"/>
      <c r="E319" s="20"/>
      <c r="F319" s="7"/>
      <c r="G319" s="251"/>
      <c r="H319" s="251"/>
      <c r="I319" s="252"/>
      <c r="J319" s="253"/>
      <c r="K319" s="256"/>
      <c r="L319" s="119"/>
      <c r="M319" s="20"/>
      <c r="N319" s="20"/>
      <c r="O319" s="121"/>
      <c r="P319" s="122"/>
      <c r="Q319" s="20"/>
      <c r="R319" s="20"/>
      <c r="S319" s="132"/>
      <c r="T319" s="125"/>
      <c r="V319" s="6"/>
      <c r="W319" s="6"/>
      <c r="X319" s="6"/>
      <c r="Y319" s="51"/>
      <c r="Z319" s="6"/>
      <c r="AA319" s="6"/>
      <c r="AB319" s="6"/>
    </row>
    <row r="320" spans="1:28" hidden="1" x14ac:dyDescent="0.25">
      <c r="A320" s="128"/>
      <c r="B320" s="149"/>
      <c r="C320" s="20"/>
      <c r="D320" s="20"/>
      <c r="E320" s="20"/>
      <c r="F320" s="7"/>
      <c r="G320" s="251"/>
      <c r="H320" s="251"/>
      <c r="I320" s="252"/>
      <c r="J320" s="253"/>
      <c r="K320" s="256"/>
      <c r="L320" s="119"/>
      <c r="M320" s="20"/>
      <c r="N320" s="20"/>
      <c r="O320" s="121"/>
      <c r="P320" s="122"/>
      <c r="Q320" s="20"/>
      <c r="R320" s="20"/>
      <c r="S320" s="132"/>
      <c r="T320" s="125"/>
      <c r="V320" s="6"/>
      <c r="W320" s="6"/>
      <c r="X320" s="6"/>
      <c r="Y320" s="51"/>
      <c r="Z320" s="6"/>
      <c r="AA320" s="6"/>
      <c r="AB320" s="6"/>
    </row>
    <row r="321" spans="1:28" hidden="1" x14ac:dyDescent="0.25">
      <c r="A321" s="128"/>
      <c r="B321" s="149"/>
      <c r="C321" s="20"/>
      <c r="D321" s="20"/>
      <c r="E321" s="20"/>
      <c r="F321" s="7"/>
      <c r="G321" s="251"/>
      <c r="H321" s="251"/>
      <c r="I321" s="252"/>
      <c r="J321" s="253"/>
      <c r="K321" s="256"/>
      <c r="L321" s="119"/>
      <c r="M321" s="20"/>
      <c r="N321" s="20"/>
      <c r="O321" s="121"/>
      <c r="P321" s="122"/>
      <c r="Q321" s="20"/>
      <c r="R321" s="20"/>
      <c r="S321" s="132"/>
      <c r="T321" s="125"/>
      <c r="V321" s="6"/>
      <c r="W321" s="6"/>
      <c r="X321" s="6"/>
      <c r="Y321" s="51"/>
      <c r="Z321" s="6"/>
      <c r="AA321" s="6"/>
      <c r="AB321" s="6"/>
    </row>
    <row r="322" spans="1:28" hidden="1" x14ac:dyDescent="0.25">
      <c r="A322" s="128"/>
      <c r="B322" s="149"/>
      <c r="C322" s="20"/>
      <c r="D322" s="20"/>
      <c r="E322" s="20"/>
      <c r="F322" s="7"/>
      <c r="G322" s="251"/>
      <c r="H322" s="251"/>
      <c r="I322" s="252"/>
      <c r="J322" s="253"/>
      <c r="K322" s="256"/>
      <c r="L322" s="119"/>
      <c r="M322" s="20"/>
      <c r="N322" s="20"/>
      <c r="O322" s="121"/>
      <c r="P322" s="122"/>
      <c r="Q322" s="20"/>
      <c r="R322" s="20"/>
      <c r="S322" s="132"/>
      <c r="T322" s="125"/>
      <c r="V322" s="6"/>
      <c r="W322" s="6"/>
      <c r="X322" s="6"/>
      <c r="Y322" s="51"/>
      <c r="Z322" s="6"/>
      <c r="AA322" s="6"/>
      <c r="AB322" s="6"/>
    </row>
    <row r="323" spans="1:28" hidden="1" x14ac:dyDescent="0.25">
      <c r="A323" s="128"/>
      <c r="B323" s="149"/>
      <c r="C323" s="20"/>
      <c r="D323" s="20"/>
      <c r="E323" s="20"/>
      <c r="F323" s="7"/>
      <c r="G323" s="251"/>
      <c r="H323" s="251"/>
      <c r="I323" s="252"/>
      <c r="J323" s="253"/>
      <c r="K323" s="256"/>
      <c r="L323" s="119"/>
      <c r="M323" s="20"/>
      <c r="N323" s="20"/>
      <c r="O323" s="121"/>
      <c r="P323" s="122"/>
      <c r="Q323" s="20"/>
      <c r="R323" s="20"/>
      <c r="S323" s="132"/>
      <c r="T323" s="125"/>
      <c r="V323" s="6"/>
      <c r="W323" s="6"/>
      <c r="X323" s="6"/>
      <c r="Y323" s="51"/>
      <c r="Z323" s="6"/>
      <c r="AA323" s="6"/>
      <c r="AB323" s="6"/>
    </row>
    <row r="324" spans="1:28" hidden="1" x14ac:dyDescent="0.25">
      <c r="A324" s="128"/>
      <c r="B324" s="149"/>
      <c r="C324" s="20"/>
      <c r="D324" s="20"/>
      <c r="E324" s="20"/>
      <c r="F324" s="7"/>
      <c r="G324" s="251"/>
      <c r="H324" s="251"/>
      <c r="I324" s="252"/>
      <c r="J324" s="253"/>
      <c r="K324" s="256"/>
      <c r="L324" s="119"/>
      <c r="M324" s="20"/>
      <c r="N324" s="20"/>
      <c r="O324" s="121"/>
      <c r="P324" s="122"/>
      <c r="Q324" s="20"/>
      <c r="R324" s="20"/>
      <c r="S324" s="132"/>
      <c r="T324" s="125"/>
      <c r="V324" s="6"/>
      <c r="W324" s="6"/>
      <c r="X324" s="6"/>
      <c r="Y324" s="51"/>
      <c r="Z324" s="6"/>
      <c r="AA324" s="6"/>
      <c r="AB324" s="6"/>
    </row>
    <row r="325" spans="1:28" hidden="1" x14ac:dyDescent="0.25">
      <c r="A325" s="128"/>
      <c r="B325" s="149"/>
      <c r="C325" s="20"/>
      <c r="D325" s="20"/>
      <c r="E325" s="20"/>
      <c r="F325" s="7"/>
      <c r="G325" s="251"/>
      <c r="H325" s="251"/>
      <c r="I325" s="252"/>
      <c r="J325" s="253"/>
      <c r="K325" s="256"/>
      <c r="L325" s="119"/>
      <c r="M325" s="20"/>
      <c r="N325" s="20"/>
      <c r="O325" s="121"/>
      <c r="P325" s="122"/>
      <c r="Q325" s="20"/>
      <c r="R325" s="20"/>
      <c r="S325" s="132"/>
      <c r="T325" s="125"/>
      <c r="V325" s="6"/>
      <c r="W325" s="6"/>
      <c r="X325" s="6"/>
      <c r="Y325" s="51"/>
      <c r="Z325" s="6"/>
      <c r="AA325" s="6"/>
      <c r="AB325" s="6"/>
    </row>
    <row r="326" spans="1:28" hidden="1" x14ac:dyDescent="0.25">
      <c r="A326" s="128"/>
      <c r="B326" s="149"/>
      <c r="C326" s="20"/>
      <c r="D326" s="20"/>
      <c r="E326" s="20"/>
      <c r="F326" s="7"/>
      <c r="G326" s="251"/>
      <c r="H326" s="251"/>
      <c r="I326" s="252"/>
      <c r="J326" s="253"/>
      <c r="K326" s="256"/>
      <c r="L326" s="119"/>
      <c r="M326" s="20"/>
      <c r="N326" s="20"/>
      <c r="O326" s="121"/>
      <c r="P326" s="122"/>
      <c r="Q326" s="20"/>
      <c r="R326" s="20"/>
      <c r="S326" s="132"/>
      <c r="T326" s="125"/>
      <c r="V326" s="6"/>
      <c r="W326" s="6"/>
      <c r="X326" s="6"/>
      <c r="Y326" s="51"/>
      <c r="Z326" s="6"/>
      <c r="AA326" s="6"/>
      <c r="AB326" s="6"/>
    </row>
    <row r="327" spans="1:28" hidden="1" x14ac:dyDescent="0.25">
      <c r="A327" s="128"/>
      <c r="B327" s="149"/>
      <c r="C327" s="18"/>
      <c r="D327" s="18"/>
      <c r="E327" s="18"/>
      <c r="F327" s="7"/>
      <c r="G327" s="238"/>
      <c r="H327" s="255"/>
      <c r="I327" s="250"/>
      <c r="J327" s="257"/>
      <c r="K327" s="238"/>
      <c r="L327" s="107"/>
      <c r="M327" s="19"/>
      <c r="N327" s="126"/>
      <c r="O327" s="107"/>
      <c r="Q327" s="18"/>
      <c r="R327" s="18"/>
      <c r="S327" s="110"/>
      <c r="T327" s="107"/>
      <c r="V327" s="6"/>
      <c r="W327" s="6"/>
      <c r="X327" s="6"/>
      <c r="Y327" s="51"/>
      <c r="Z327" s="6"/>
      <c r="AA327" s="6"/>
      <c r="AB327" s="6"/>
    </row>
    <row r="328" spans="1:28" hidden="1" x14ac:dyDescent="0.25">
      <c r="A328" s="128"/>
      <c r="B328" s="149"/>
      <c r="C328" s="18"/>
      <c r="D328" s="18"/>
      <c r="E328" s="18"/>
      <c r="F328" s="7"/>
      <c r="G328" s="238"/>
      <c r="H328" s="255"/>
      <c r="I328" s="250"/>
      <c r="J328" s="257"/>
      <c r="K328" s="238"/>
      <c r="L328" s="107"/>
      <c r="M328" s="19"/>
      <c r="N328" s="126"/>
      <c r="O328" s="107"/>
      <c r="Q328" s="18"/>
      <c r="R328" s="18"/>
      <c r="S328" s="110"/>
      <c r="T328" s="107"/>
      <c r="V328" s="6"/>
      <c r="W328" s="6"/>
      <c r="X328" s="6"/>
      <c r="Y328" s="51"/>
      <c r="Z328" s="6"/>
      <c r="AA328" s="6"/>
      <c r="AB328" s="6"/>
    </row>
    <row r="329" spans="1:28" hidden="1" x14ac:dyDescent="0.25">
      <c r="A329" s="128"/>
      <c r="B329" s="149"/>
      <c r="C329" s="18"/>
      <c r="D329" s="18"/>
      <c r="E329" s="18"/>
      <c r="F329" s="7"/>
      <c r="G329" s="238"/>
      <c r="H329" s="255"/>
      <c r="I329" s="250"/>
      <c r="J329" s="257"/>
      <c r="K329" s="238"/>
      <c r="L329" s="107"/>
      <c r="M329" s="19"/>
      <c r="N329" s="126"/>
      <c r="O329" s="107"/>
      <c r="Q329" s="18"/>
      <c r="R329" s="18"/>
      <c r="S329" s="110"/>
      <c r="T329" s="107"/>
      <c r="V329" s="6"/>
      <c r="W329" s="6"/>
      <c r="X329" s="6"/>
      <c r="Y329" s="51"/>
      <c r="Z329" s="6"/>
      <c r="AA329" s="6"/>
      <c r="AB329" s="6"/>
    </row>
    <row r="330" spans="1:28" hidden="1" x14ac:dyDescent="0.25">
      <c r="A330" s="128"/>
      <c r="B330" s="149"/>
      <c r="C330" s="18"/>
      <c r="D330" s="18"/>
      <c r="E330" s="18"/>
      <c r="F330" s="7"/>
      <c r="G330" s="238"/>
      <c r="H330" s="255"/>
      <c r="I330" s="250"/>
      <c r="J330" s="257"/>
      <c r="K330" s="238"/>
      <c r="L330" s="107"/>
      <c r="M330" s="19"/>
      <c r="N330" s="126"/>
      <c r="O330" s="107"/>
      <c r="Q330" s="18"/>
      <c r="R330" s="18"/>
      <c r="S330" s="110"/>
      <c r="T330" s="107"/>
      <c r="V330" s="6"/>
      <c r="W330" s="6"/>
      <c r="X330" s="6"/>
      <c r="Y330" s="51"/>
      <c r="Z330" s="6"/>
      <c r="AA330" s="6"/>
      <c r="AB330" s="6"/>
    </row>
    <row r="331" spans="1:28" hidden="1" x14ac:dyDescent="0.25">
      <c r="A331" s="128"/>
      <c r="B331" s="149"/>
      <c r="C331" s="18"/>
      <c r="D331" s="18"/>
      <c r="E331" s="18"/>
      <c r="F331" s="7"/>
      <c r="G331" s="238"/>
      <c r="H331" s="255"/>
      <c r="I331" s="250"/>
      <c r="J331" s="257"/>
      <c r="K331" s="238"/>
      <c r="L331" s="107"/>
      <c r="M331" s="19"/>
      <c r="N331" s="126"/>
      <c r="O331" s="107"/>
      <c r="Q331" s="18"/>
      <c r="R331" s="18"/>
      <c r="S331" s="110"/>
      <c r="T331" s="107"/>
      <c r="V331" s="6"/>
      <c r="W331" s="6"/>
      <c r="X331" s="6"/>
      <c r="Y331" s="51"/>
      <c r="Z331" s="6"/>
      <c r="AA331" s="6"/>
      <c r="AB331" s="6"/>
    </row>
    <row r="332" spans="1:28" hidden="1" x14ac:dyDescent="0.25">
      <c r="A332" s="128"/>
      <c r="B332" s="149"/>
      <c r="C332" s="18"/>
      <c r="D332" s="18"/>
      <c r="E332" s="18"/>
      <c r="F332" s="7"/>
      <c r="G332" s="238"/>
      <c r="H332" s="255"/>
      <c r="I332" s="250"/>
      <c r="J332" s="257"/>
      <c r="K332" s="238"/>
      <c r="L332" s="107"/>
      <c r="M332" s="19"/>
      <c r="N332" s="126"/>
      <c r="O332" s="107"/>
      <c r="Q332" s="18"/>
      <c r="R332" s="18"/>
      <c r="S332" s="110"/>
      <c r="T332" s="107"/>
      <c r="V332" s="6"/>
      <c r="W332" s="6"/>
      <c r="X332" s="6"/>
      <c r="Y332" s="51"/>
      <c r="Z332" s="6"/>
      <c r="AA332" s="6"/>
      <c r="AB332" s="6"/>
    </row>
    <row r="333" spans="1:28" hidden="1" x14ac:dyDescent="0.25">
      <c r="A333" s="128"/>
      <c r="B333" s="149"/>
      <c r="C333" s="18"/>
      <c r="D333" s="18"/>
      <c r="E333" s="18"/>
      <c r="F333" s="7"/>
      <c r="G333" s="238"/>
      <c r="H333" s="255"/>
      <c r="I333" s="250"/>
      <c r="J333" s="257"/>
      <c r="K333" s="238"/>
      <c r="L333" s="107"/>
      <c r="M333" s="19"/>
      <c r="N333" s="126"/>
      <c r="O333" s="107"/>
      <c r="Q333" s="18"/>
      <c r="R333" s="18"/>
      <c r="S333" s="110"/>
      <c r="T333" s="107"/>
      <c r="V333" s="6"/>
      <c r="W333" s="6"/>
      <c r="X333" s="6"/>
      <c r="Y333" s="51"/>
      <c r="Z333" s="6"/>
      <c r="AA333" s="6"/>
      <c r="AB333" s="6"/>
    </row>
    <row r="334" spans="1:28" hidden="1" x14ac:dyDescent="0.25">
      <c r="A334" s="128"/>
      <c r="B334" s="149"/>
      <c r="C334" s="18"/>
      <c r="D334" s="18"/>
      <c r="E334" s="18"/>
      <c r="F334" s="7"/>
      <c r="G334" s="238"/>
      <c r="H334" s="255"/>
      <c r="I334" s="250"/>
      <c r="J334" s="257"/>
      <c r="K334" s="238"/>
      <c r="L334" s="107"/>
      <c r="M334" s="19"/>
      <c r="N334" s="126"/>
      <c r="O334" s="107"/>
      <c r="Q334" s="18"/>
      <c r="R334" s="18"/>
      <c r="S334" s="110"/>
      <c r="T334" s="107"/>
      <c r="V334" s="6"/>
      <c r="W334" s="6"/>
      <c r="X334" s="6"/>
      <c r="Y334" s="51"/>
      <c r="Z334" s="6"/>
      <c r="AA334" s="6"/>
      <c r="AB334" s="6"/>
    </row>
    <row r="335" spans="1:28" hidden="1" x14ac:dyDescent="0.25">
      <c r="A335" s="128"/>
      <c r="B335" s="149"/>
      <c r="C335" s="18"/>
      <c r="D335" s="18"/>
      <c r="E335" s="18"/>
      <c r="F335" s="7"/>
      <c r="G335" s="238"/>
      <c r="H335" s="255"/>
      <c r="I335" s="250"/>
      <c r="J335" s="257"/>
      <c r="K335" s="238"/>
      <c r="L335" s="107"/>
      <c r="M335" s="19"/>
      <c r="N335" s="126"/>
      <c r="O335" s="107"/>
      <c r="Q335" s="18"/>
      <c r="R335" s="18"/>
      <c r="S335" s="110"/>
      <c r="T335" s="107"/>
      <c r="V335" s="6"/>
      <c r="W335" s="6"/>
      <c r="X335" s="6"/>
      <c r="Y335" s="51"/>
      <c r="Z335" s="6"/>
      <c r="AA335" s="6"/>
      <c r="AB335" s="6"/>
    </row>
    <row r="336" spans="1:28" hidden="1" x14ac:dyDescent="0.25">
      <c r="A336" s="128"/>
      <c r="B336" s="149"/>
      <c r="C336" s="18"/>
      <c r="D336" s="18"/>
      <c r="E336" s="18"/>
      <c r="F336" s="7"/>
      <c r="G336" s="238"/>
      <c r="H336" s="255"/>
      <c r="I336" s="250"/>
      <c r="J336" s="257"/>
      <c r="K336" s="238"/>
      <c r="L336" s="107"/>
      <c r="M336" s="19"/>
      <c r="N336" s="126"/>
      <c r="O336" s="107"/>
      <c r="Q336" s="18"/>
      <c r="R336" s="18"/>
      <c r="S336" s="110"/>
      <c r="T336" s="107"/>
      <c r="V336" s="6"/>
      <c r="W336" s="6"/>
      <c r="X336" s="6"/>
      <c r="Y336" s="51"/>
      <c r="Z336" s="6"/>
      <c r="AA336" s="6"/>
      <c r="AB336" s="6"/>
    </row>
    <row r="337" spans="1:28" hidden="1" x14ac:dyDescent="0.25">
      <c r="A337" s="128"/>
      <c r="B337" s="149"/>
      <c r="C337" s="18"/>
      <c r="D337" s="18"/>
      <c r="E337" s="18"/>
      <c r="F337" s="7"/>
      <c r="G337" s="238"/>
      <c r="H337" s="255"/>
      <c r="I337" s="250"/>
      <c r="J337" s="257"/>
      <c r="K337" s="238"/>
      <c r="L337" s="107"/>
      <c r="M337" s="19"/>
      <c r="N337" s="126"/>
      <c r="O337" s="107"/>
      <c r="Q337" s="18"/>
      <c r="R337" s="18"/>
      <c r="S337" s="110"/>
      <c r="T337" s="107"/>
      <c r="V337" s="6"/>
      <c r="W337" s="6"/>
      <c r="X337" s="6"/>
      <c r="Y337" s="51"/>
      <c r="Z337" s="6"/>
      <c r="AA337" s="6"/>
      <c r="AB337" s="6"/>
    </row>
    <row r="338" spans="1:28" x14ac:dyDescent="0.25">
      <c r="A338" s="128"/>
      <c r="B338" s="149"/>
      <c r="C338" s="18"/>
      <c r="D338" s="18"/>
      <c r="E338" s="18"/>
      <c r="F338" s="51"/>
      <c r="G338" s="238"/>
      <c r="H338" s="255"/>
      <c r="I338" s="250"/>
      <c r="J338" s="257"/>
      <c r="K338" s="238"/>
      <c r="L338" s="107"/>
      <c r="M338" s="19"/>
      <c r="N338" s="126"/>
      <c r="O338" s="107"/>
      <c r="Q338" s="18"/>
      <c r="R338" s="18"/>
      <c r="S338" s="110"/>
      <c r="T338" s="107"/>
      <c r="V338" s="6"/>
      <c r="W338" s="6"/>
      <c r="X338" s="6"/>
      <c r="Y338" s="51"/>
      <c r="Z338" s="6"/>
      <c r="AA338" s="6"/>
      <c r="AB338" s="6"/>
    </row>
    <row r="339" spans="1:28" s="53" customFormat="1" x14ac:dyDescent="0.25">
      <c r="A339" s="77" t="s">
        <v>128</v>
      </c>
      <c r="B339" s="69"/>
      <c r="C339" s="7">
        <f>SUM(C340:C343)</f>
        <v>260421641.89000002</v>
      </c>
      <c r="D339" s="7">
        <f>SUM(D340:D343)</f>
        <v>0</v>
      </c>
      <c r="E339" s="7">
        <f>SUM(E340:E343)</f>
        <v>0</v>
      </c>
      <c r="F339" s="7">
        <f>D339+E339</f>
        <v>0</v>
      </c>
      <c r="G339" s="168">
        <f>SUM(G340:G343)</f>
        <v>0</v>
      </c>
      <c r="H339" s="168">
        <f>F339-G339</f>
        <v>0</v>
      </c>
      <c r="I339" s="186" t="e">
        <f>G339/F339</f>
        <v>#DIV/0!</v>
      </c>
      <c r="J339" s="168">
        <f>SUM(J340:J343)</f>
        <v>0</v>
      </c>
      <c r="K339" s="168">
        <f>SUM(K340:K343)</f>
        <v>0</v>
      </c>
      <c r="L339" s="57" t="e">
        <f>K339/F339</f>
        <v>#DIV/0!</v>
      </c>
      <c r="M339" s="7">
        <f>K339+G339+J339</f>
        <v>0</v>
      </c>
      <c r="N339" s="7">
        <f>H339-K339-J339</f>
        <v>0</v>
      </c>
      <c r="O339" s="72" t="e">
        <f>M339/F339</f>
        <v>#DIV/0!</v>
      </c>
      <c r="Q339" s="7">
        <f>SUM(Q340:Q343)</f>
        <v>0</v>
      </c>
      <c r="R339" s="7">
        <f>SUM(R340:R343)</f>
        <v>0</v>
      </c>
      <c r="S339" s="7">
        <f>SUM(S340:S343)</f>
        <v>260421641.89000002</v>
      </c>
      <c r="T339" s="57" t="e">
        <f>+M339/(Q339+F339+R339)</f>
        <v>#DIV/0!</v>
      </c>
      <c r="V339" s="7">
        <f>SUM(V340:V343)</f>
        <v>0</v>
      </c>
      <c r="W339" s="7">
        <f>SUM(W340:W343)</f>
        <v>0</v>
      </c>
      <c r="X339" s="7">
        <f>SUM(X340:X343)</f>
        <v>0</v>
      </c>
      <c r="Y339" s="51"/>
      <c r="Z339" s="7">
        <f>SUM(Z340:Z343)</f>
        <v>0</v>
      </c>
      <c r="AA339" s="7">
        <f>SUM(AA340:AA343)</f>
        <v>0</v>
      </c>
      <c r="AB339" s="7">
        <f>SUM(AB340:AB343)</f>
        <v>0</v>
      </c>
    </row>
    <row r="340" spans="1:28" s="53" customFormat="1" x14ac:dyDescent="0.25">
      <c r="A340" s="48" t="s">
        <v>31</v>
      </c>
      <c r="B340" s="69"/>
      <c r="C340" s="12">
        <f>+C267+C273+C275+C277+C279+C280+C281+C282+C290+C291+C292+C294+C295+C296+C297+C298+C299+C300+C301+C304+C305+C308+C309+C310+C311+C314+C315+C316</f>
        <v>11858531.110000001</v>
      </c>
      <c r="D340" s="12">
        <f>+D267+D273+D275</f>
        <v>0</v>
      </c>
      <c r="E340" s="12">
        <f>+E267+E273+E275</f>
        <v>0</v>
      </c>
      <c r="F340" s="7">
        <f>D340+E340</f>
        <v>0</v>
      </c>
      <c r="G340" s="169">
        <f>+G267+G273+G275</f>
        <v>0</v>
      </c>
      <c r="H340" s="168">
        <f>F340-G340</f>
        <v>0</v>
      </c>
      <c r="I340" s="186" t="e">
        <f>G340/F340</f>
        <v>#DIV/0!</v>
      </c>
      <c r="J340" s="169">
        <f>+J267+J273+J275</f>
        <v>0</v>
      </c>
      <c r="K340" s="169">
        <f>+K267+K273+K275</f>
        <v>0</v>
      </c>
      <c r="L340" s="57" t="e">
        <f>K340/F340</f>
        <v>#DIV/0!</v>
      </c>
      <c r="M340" s="12">
        <f>+M267+M273+M275</f>
        <v>0</v>
      </c>
      <c r="N340" s="7">
        <f>H340-K340-J340</f>
        <v>0</v>
      </c>
      <c r="O340" s="72" t="e">
        <f>M340/F340</f>
        <v>#DIV/0!</v>
      </c>
      <c r="Q340" s="12">
        <f>+Q267+Q273+Q275</f>
        <v>0</v>
      </c>
      <c r="R340" s="12">
        <f>+R267+R273+R275</f>
        <v>0</v>
      </c>
      <c r="S340" s="59">
        <f t="shared" ref="S340:S343" si="322">+N340+C340+Q340+R340</f>
        <v>11858531.110000001</v>
      </c>
      <c r="T340" s="57" t="e">
        <f t="shared" ref="T340:T343" si="323">+M340/(Q340+F340+R340)</f>
        <v>#DIV/0!</v>
      </c>
      <c r="V340" s="12">
        <f>+V267+V273+V275</f>
        <v>0</v>
      </c>
      <c r="W340" s="12">
        <f>+W267+W273+W275</f>
        <v>0</v>
      </c>
      <c r="X340" s="12">
        <f>+X267+X273+X275</f>
        <v>0</v>
      </c>
      <c r="Y340" s="51"/>
      <c r="Z340" s="12">
        <f>+Z267+Z273+Z275</f>
        <v>0</v>
      </c>
      <c r="AA340" s="12">
        <f>+AA267+AA273+AA275</f>
        <v>0</v>
      </c>
      <c r="AB340" s="12">
        <f>+AB267+AB273+AB275</f>
        <v>0</v>
      </c>
    </row>
    <row r="341" spans="1:28" s="53" customFormat="1" x14ac:dyDescent="0.25">
      <c r="A341" s="48" t="s">
        <v>32</v>
      </c>
      <c r="B341" s="69"/>
      <c r="C341" s="12">
        <f>+C268+C274+C276+C278+C284+C285+C286+C283+C288+C313</f>
        <v>248563110.78</v>
      </c>
      <c r="D341" s="12">
        <f>+D268+D274</f>
        <v>0</v>
      </c>
      <c r="E341" s="12">
        <f>+E268+E274</f>
        <v>0</v>
      </c>
      <c r="F341" s="7">
        <f>D341+E341</f>
        <v>0</v>
      </c>
      <c r="G341" s="169">
        <f>+G268+G274</f>
        <v>0</v>
      </c>
      <c r="H341" s="168">
        <f>F341-G341</f>
        <v>0</v>
      </c>
      <c r="I341" s="186" t="e">
        <f>G341/F341</f>
        <v>#DIV/0!</v>
      </c>
      <c r="J341" s="169">
        <f>+J268+J274</f>
        <v>0</v>
      </c>
      <c r="K341" s="169">
        <f>+K268+K274</f>
        <v>0</v>
      </c>
      <c r="L341" s="57" t="e">
        <f>K341/F341</f>
        <v>#DIV/0!</v>
      </c>
      <c r="M341" s="12">
        <f>+M268+M274</f>
        <v>0</v>
      </c>
      <c r="N341" s="7">
        <f t="shared" ref="N341:N343" si="324">H341-K341-J341</f>
        <v>0</v>
      </c>
      <c r="O341" s="72" t="e">
        <f>M341/F341</f>
        <v>#DIV/0!</v>
      </c>
      <c r="Q341" s="12">
        <f>+Q268+Q274</f>
        <v>0</v>
      </c>
      <c r="R341" s="12">
        <f>+R268+R274</f>
        <v>0</v>
      </c>
      <c r="S341" s="59">
        <f t="shared" si="322"/>
        <v>248563110.78</v>
      </c>
      <c r="T341" s="57" t="e">
        <f t="shared" si="323"/>
        <v>#DIV/0!</v>
      </c>
      <c r="V341" s="12">
        <f>+V268+V274</f>
        <v>0</v>
      </c>
      <c r="W341" s="12">
        <f>+W268+W274</f>
        <v>0</v>
      </c>
      <c r="X341" s="12">
        <f>+X268+X274</f>
        <v>0</v>
      </c>
      <c r="Y341" s="51"/>
      <c r="Z341" s="12">
        <f>+Z268+Z274</f>
        <v>0</v>
      </c>
      <c r="AA341" s="12">
        <f>+AA268+AA274</f>
        <v>0</v>
      </c>
      <c r="AB341" s="12">
        <f>+AB268+AB274</f>
        <v>0</v>
      </c>
    </row>
    <row r="342" spans="1:28" s="53" customFormat="1" hidden="1" x14ac:dyDescent="0.25">
      <c r="A342" s="48" t="s">
        <v>54</v>
      </c>
      <c r="B342" s="69"/>
      <c r="C342" s="12">
        <f>+C269</f>
        <v>0</v>
      </c>
      <c r="D342" s="12">
        <f t="shared" ref="D342:G342" si="325">+D269</f>
        <v>0</v>
      </c>
      <c r="E342" s="12">
        <f t="shared" si="325"/>
        <v>0</v>
      </c>
      <c r="F342" s="7">
        <f>D342+E342</f>
        <v>0</v>
      </c>
      <c r="G342" s="169">
        <f t="shared" si="325"/>
        <v>0</v>
      </c>
      <c r="H342" s="168">
        <f>F342-G342</f>
        <v>0</v>
      </c>
      <c r="I342" s="186" t="e">
        <f>G342/F342</f>
        <v>#DIV/0!</v>
      </c>
      <c r="J342" s="169">
        <f t="shared" ref="J342:K342" si="326">+J269</f>
        <v>0</v>
      </c>
      <c r="K342" s="169">
        <f t="shared" si="326"/>
        <v>0</v>
      </c>
      <c r="L342" s="57" t="e">
        <f>K342/F342</f>
        <v>#DIV/0!</v>
      </c>
      <c r="M342" s="12">
        <f t="shared" ref="M342" si="327">+M269</f>
        <v>0</v>
      </c>
      <c r="N342" s="7">
        <f t="shared" si="324"/>
        <v>0</v>
      </c>
      <c r="O342" s="72" t="e">
        <f>M342/F342</f>
        <v>#DIV/0!</v>
      </c>
      <c r="Q342" s="12">
        <f t="shared" ref="Q342:R342" si="328">+Q269</f>
        <v>0</v>
      </c>
      <c r="R342" s="12">
        <f t="shared" si="328"/>
        <v>0</v>
      </c>
      <c r="S342" s="59">
        <f t="shared" si="322"/>
        <v>0</v>
      </c>
      <c r="T342" s="57" t="e">
        <f t="shared" si="323"/>
        <v>#DIV/0!</v>
      </c>
      <c r="V342" s="12">
        <f t="shared" ref="V342:X342" si="329">+V269</f>
        <v>0</v>
      </c>
      <c r="W342" s="12">
        <f t="shared" si="329"/>
        <v>0</v>
      </c>
      <c r="X342" s="12">
        <f t="shared" si="329"/>
        <v>0</v>
      </c>
      <c r="Y342" s="51"/>
      <c r="Z342" s="12">
        <f t="shared" ref="Z342:AB342" si="330">+Z269</f>
        <v>0</v>
      </c>
      <c r="AA342" s="12">
        <f t="shared" si="330"/>
        <v>0</v>
      </c>
      <c r="AB342" s="12">
        <f t="shared" si="330"/>
        <v>0</v>
      </c>
    </row>
    <row r="343" spans="1:28" s="53" customFormat="1" hidden="1" x14ac:dyDescent="0.25">
      <c r="A343" s="48" t="s">
        <v>33</v>
      </c>
      <c r="B343" s="69"/>
      <c r="C343" s="12">
        <f>+C270+C289+C293+C302+C303+C306+C307+C312</f>
        <v>0</v>
      </c>
      <c r="D343" s="12">
        <f>D270</f>
        <v>0</v>
      </c>
      <c r="E343" s="12">
        <f>E270</f>
        <v>0</v>
      </c>
      <c r="F343" s="7">
        <f>D343+E343</f>
        <v>0</v>
      </c>
      <c r="G343" s="169">
        <f>G270</f>
        <v>0</v>
      </c>
      <c r="H343" s="168">
        <f>F343-G343</f>
        <v>0</v>
      </c>
      <c r="I343" s="186" t="e">
        <f>G343/F343</f>
        <v>#DIV/0!</v>
      </c>
      <c r="J343" s="169">
        <f>J270</f>
        <v>0</v>
      </c>
      <c r="K343" s="169">
        <f>K270</f>
        <v>0</v>
      </c>
      <c r="L343" s="57" t="e">
        <f>K343/F343</f>
        <v>#DIV/0!</v>
      </c>
      <c r="M343" s="12">
        <f>M270</f>
        <v>0</v>
      </c>
      <c r="N343" s="7">
        <f t="shared" si="324"/>
        <v>0</v>
      </c>
      <c r="O343" s="72" t="e">
        <f>M343/F343</f>
        <v>#DIV/0!</v>
      </c>
      <c r="Q343" s="12">
        <f>Q270</f>
        <v>0</v>
      </c>
      <c r="R343" s="12">
        <f>R270</f>
        <v>0</v>
      </c>
      <c r="S343" s="59">
        <f t="shared" si="322"/>
        <v>0</v>
      </c>
      <c r="T343" s="57" t="e">
        <f t="shared" si="323"/>
        <v>#DIV/0!</v>
      </c>
      <c r="V343" s="12">
        <f>V270</f>
        <v>0</v>
      </c>
      <c r="W343" s="12">
        <f>W270</f>
        <v>0</v>
      </c>
      <c r="X343" s="12">
        <f>X270</f>
        <v>0</v>
      </c>
      <c r="Y343" s="51"/>
      <c r="Z343" s="12">
        <f>Z270</f>
        <v>0</v>
      </c>
      <c r="AA343" s="12">
        <f>AA270</f>
        <v>0</v>
      </c>
      <c r="AB343" s="12">
        <f>AB270</f>
        <v>0</v>
      </c>
    </row>
    <row r="344" spans="1:28" hidden="1" x14ac:dyDescent="0.25">
      <c r="A344" s="118"/>
      <c r="B344" s="149"/>
      <c r="C344" s="18"/>
      <c r="D344" s="18"/>
      <c r="E344" s="18"/>
      <c r="F344" s="51"/>
      <c r="G344" s="241"/>
      <c r="H344" s="241"/>
      <c r="I344" s="239"/>
      <c r="J344" s="240"/>
      <c r="K344" s="241"/>
      <c r="L344" s="100"/>
      <c r="M344" s="101"/>
      <c r="N344" s="120"/>
      <c r="O344" s="102"/>
      <c r="Q344" s="18"/>
      <c r="R344" s="18"/>
      <c r="S344" s="21"/>
      <c r="T344" s="104"/>
      <c r="V344" s="6"/>
      <c r="W344" s="6"/>
      <c r="X344" s="6"/>
      <c r="Y344" s="51"/>
      <c r="Z344" s="6"/>
      <c r="AA344" s="6"/>
      <c r="AB344" s="6"/>
    </row>
    <row r="345" spans="1:28" hidden="1" x14ac:dyDescent="0.25">
      <c r="A345" s="118"/>
      <c r="B345" s="149"/>
      <c r="C345" s="18"/>
      <c r="D345" s="18"/>
      <c r="E345" s="18"/>
      <c r="F345" s="51"/>
      <c r="G345" s="241"/>
      <c r="H345" s="241"/>
      <c r="I345" s="239"/>
      <c r="J345" s="240"/>
      <c r="K345" s="241"/>
      <c r="L345" s="100"/>
      <c r="M345" s="101"/>
      <c r="N345" s="120"/>
      <c r="O345" s="102"/>
      <c r="Q345" s="18"/>
      <c r="R345" s="18"/>
      <c r="S345" s="101"/>
      <c r="T345" s="104"/>
      <c r="V345" s="6"/>
      <c r="W345" s="6"/>
      <c r="X345" s="6"/>
      <c r="Y345" s="51"/>
      <c r="Z345" s="6"/>
      <c r="AA345" s="6"/>
      <c r="AB345" s="6"/>
    </row>
    <row r="346" spans="1:28" x14ac:dyDescent="0.25">
      <c r="C346" s="133"/>
      <c r="S346" s="133"/>
    </row>
    <row r="347" spans="1:28" s="53" customFormat="1" x14ac:dyDescent="0.25">
      <c r="A347" s="85" t="s">
        <v>129</v>
      </c>
      <c r="B347" s="85"/>
      <c r="C347" s="80"/>
      <c r="D347" s="13"/>
      <c r="E347" s="170"/>
      <c r="F347" s="80"/>
      <c r="G347" s="170"/>
      <c r="H347" s="192" t="s">
        <v>146</v>
      </c>
      <c r="I347" s="193"/>
      <c r="J347" s="194"/>
      <c r="K347" s="195"/>
      <c r="L347" s="81"/>
      <c r="M347" s="86" t="s">
        <v>130</v>
      </c>
      <c r="O347" s="261" t="s">
        <v>162</v>
      </c>
      <c r="Q347" s="13"/>
      <c r="R347" s="13"/>
      <c r="S347" s="80"/>
      <c r="T347" s="84"/>
      <c r="V347" s="13"/>
      <c r="W347" s="13"/>
      <c r="X347" s="13"/>
      <c r="Z347" s="13"/>
      <c r="AA347" s="13"/>
      <c r="AB347" s="13"/>
    </row>
    <row r="348" spans="1:28" s="53" customFormat="1" x14ac:dyDescent="0.25">
      <c r="B348" s="79"/>
      <c r="C348" s="80"/>
      <c r="D348" s="13"/>
      <c r="E348" s="170"/>
      <c r="G348" s="196"/>
      <c r="H348" s="192"/>
      <c r="I348" s="193"/>
      <c r="J348" s="194"/>
      <c r="K348" s="192"/>
      <c r="L348" s="81"/>
      <c r="M348" s="13"/>
      <c r="O348" s="261"/>
      <c r="Q348" s="13"/>
      <c r="R348" s="13"/>
      <c r="T348" s="84"/>
      <c r="V348" s="13"/>
      <c r="W348" s="13"/>
      <c r="X348" s="13"/>
      <c r="Z348" s="13"/>
      <c r="AA348" s="13"/>
      <c r="AB348" s="13"/>
    </row>
    <row r="349" spans="1:28" s="53" customFormat="1" ht="11.25" customHeight="1" x14ac:dyDescent="0.25">
      <c r="B349" s="79"/>
      <c r="C349" s="80"/>
      <c r="D349" s="13"/>
      <c r="E349" s="170"/>
      <c r="F349" s="13"/>
      <c r="G349" s="192"/>
      <c r="H349" s="192"/>
      <c r="I349" s="193"/>
      <c r="J349" s="194"/>
      <c r="K349" s="192"/>
      <c r="L349" s="81"/>
      <c r="M349" s="13"/>
      <c r="O349" s="261"/>
      <c r="Q349" s="13"/>
      <c r="R349" s="13"/>
      <c r="T349" s="84"/>
      <c r="V349" s="13"/>
      <c r="W349" s="13"/>
      <c r="X349" s="13"/>
      <c r="Z349" s="13"/>
      <c r="AA349" s="13"/>
      <c r="AB349" s="13"/>
    </row>
    <row r="350" spans="1:28" s="53" customFormat="1" x14ac:dyDescent="0.25">
      <c r="A350" s="24" t="s">
        <v>152</v>
      </c>
      <c r="B350" s="153"/>
      <c r="C350" s="1"/>
      <c r="D350" s="87"/>
      <c r="E350" s="162"/>
      <c r="F350" s="242"/>
      <c r="G350" s="171"/>
      <c r="H350" s="171" t="s">
        <v>154</v>
      </c>
      <c r="I350" s="172"/>
      <c r="J350" s="194"/>
      <c r="K350" s="192"/>
      <c r="L350" s="81"/>
      <c r="M350" s="87" t="s">
        <v>156</v>
      </c>
      <c r="O350" s="262" t="s">
        <v>163</v>
      </c>
      <c r="P350" s="24"/>
      <c r="Q350" s="1"/>
      <c r="R350" s="13"/>
      <c r="S350" s="80"/>
      <c r="T350" s="84"/>
      <c r="V350" s="13"/>
      <c r="W350" s="13"/>
      <c r="X350" s="13"/>
      <c r="Z350" s="13"/>
      <c r="AA350" s="13"/>
      <c r="AB350" s="13"/>
    </row>
    <row r="351" spans="1:28" s="53" customFormat="1" x14ac:dyDescent="0.25">
      <c r="A351" s="53" t="s">
        <v>153</v>
      </c>
      <c r="B351" s="152"/>
      <c r="C351" s="13"/>
      <c r="D351" s="86"/>
      <c r="E351" s="170"/>
      <c r="F351" s="80"/>
      <c r="G351" s="196"/>
      <c r="H351" s="192" t="s">
        <v>155</v>
      </c>
      <c r="I351" s="193"/>
      <c r="J351" s="194"/>
      <c r="K351" s="192"/>
      <c r="L351" s="81"/>
      <c r="M351" s="86" t="s">
        <v>157</v>
      </c>
      <c r="O351" s="261" t="s">
        <v>164</v>
      </c>
      <c r="Q351" s="13"/>
      <c r="R351" s="13"/>
      <c r="T351" s="84"/>
      <c r="V351" s="13"/>
      <c r="W351" s="13"/>
      <c r="X351" s="13"/>
      <c r="Z351" s="13"/>
      <c r="AA351" s="13"/>
      <c r="AB351" s="13"/>
    </row>
    <row r="352" spans="1:28" s="53" customFormat="1" x14ac:dyDescent="0.25">
      <c r="B352" s="79"/>
      <c r="C352" s="13"/>
      <c r="D352" s="13"/>
      <c r="E352" s="13"/>
      <c r="G352" s="192"/>
      <c r="H352" s="192"/>
      <c r="I352" s="193"/>
      <c r="J352" s="194"/>
      <c r="K352" s="192" t="s">
        <v>165</v>
      </c>
      <c r="L352" s="81"/>
      <c r="O352" s="263"/>
      <c r="Q352" s="13"/>
      <c r="R352" s="13"/>
      <c r="T352" s="84"/>
      <c r="V352" s="13"/>
      <c r="W352" s="13"/>
      <c r="X352" s="13"/>
      <c r="Z352" s="13"/>
      <c r="AA352" s="13"/>
      <c r="AB352" s="13"/>
    </row>
    <row r="353" spans="2:28" s="53" customFormat="1" x14ac:dyDescent="0.25">
      <c r="B353" s="79"/>
      <c r="C353" s="13"/>
      <c r="D353" s="13"/>
      <c r="E353" s="13"/>
      <c r="G353" s="192"/>
      <c r="H353" s="192"/>
      <c r="I353" s="193"/>
      <c r="J353" s="194"/>
      <c r="K353" s="192"/>
      <c r="L353" s="81"/>
      <c r="O353" s="263"/>
      <c r="Q353" s="13"/>
      <c r="R353" s="13"/>
      <c r="T353" s="84"/>
      <c r="V353" s="13"/>
      <c r="W353" s="13"/>
      <c r="X353" s="13"/>
      <c r="Z353" s="13"/>
      <c r="AA353" s="13"/>
      <c r="AB353" s="13"/>
    </row>
    <row r="354" spans="2:28" s="53" customFormat="1" x14ac:dyDescent="0.25">
      <c r="B354" s="79"/>
      <c r="C354" s="13"/>
      <c r="D354" s="13"/>
      <c r="E354" s="13"/>
      <c r="G354" s="192"/>
      <c r="H354" s="192"/>
      <c r="I354" s="193"/>
      <c r="J354" s="194"/>
      <c r="K354" s="192"/>
      <c r="L354" s="81"/>
      <c r="O354" s="83"/>
      <c r="Q354" s="13"/>
      <c r="R354" s="13"/>
      <c r="T354" s="84"/>
      <c r="V354" s="13"/>
      <c r="W354" s="13"/>
      <c r="X354" s="13"/>
      <c r="Z354" s="13"/>
      <c r="AA354" s="13"/>
      <c r="AB354" s="13"/>
    </row>
    <row r="355" spans="2:28" s="53" customFormat="1" x14ac:dyDescent="0.25">
      <c r="B355" s="79"/>
      <c r="C355" s="13"/>
      <c r="D355" s="13"/>
      <c r="E355" s="13"/>
      <c r="G355" s="192"/>
      <c r="H355" s="192"/>
      <c r="I355" s="193"/>
      <c r="J355" s="194"/>
      <c r="K355" s="192"/>
      <c r="L355" s="81"/>
      <c r="O355" s="83"/>
      <c r="Q355" s="13"/>
      <c r="R355" s="13"/>
      <c r="T355" s="84"/>
      <c r="V355" s="13"/>
      <c r="W355" s="13"/>
      <c r="X355" s="13"/>
      <c r="Z355" s="13"/>
      <c r="AA355" s="13"/>
      <c r="AB355" s="13"/>
    </row>
    <row r="356" spans="2:28" s="53" customFormat="1" x14ac:dyDescent="0.25">
      <c r="B356" s="79"/>
      <c r="C356" s="13"/>
      <c r="D356" s="13"/>
      <c r="E356" s="13"/>
      <c r="G356" s="192"/>
      <c r="H356" s="192"/>
      <c r="I356" s="193"/>
      <c r="J356" s="194"/>
      <c r="K356" s="192"/>
      <c r="L356" s="81"/>
      <c r="O356" s="83"/>
      <c r="Q356" s="13"/>
      <c r="R356" s="13"/>
      <c r="T356" s="84"/>
      <c r="V356" s="13"/>
      <c r="W356" s="13"/>
      <c r="X356" s="13"/>
      <c r="Z356" s="13"/>
      <c r="AA356" s="13"/>
      <c r="AB356" s="13"/>
    </row>
  </sheetData>
  <sheetProtection selectLockedCells="1"/>
  <mergeCells count="3">
    <mergeCell ref="D7:F7"/>
    <mergeCell ref="Q7:R7"/>
    <mergeCell ref="J7:K7"/>
  </mergeCells>
  <printOptions horizontalCentered="1"/>
  <pageMargins left="0.2" right="0.2" top="0.25" bottom="0.25" header="0.3" footer="0.3"/>
  <pageSetup paperSize="9" scale="48" fitToHeight="7" orientation="landscape" r:id="rId1"/>
  <headerFooter>
    <oddFooter>Page &amp;P of &amp;N</oddFooter>
  </headerFooter>
  <rowBreaks count="5" manualBreakCount="5">
    <brk id="52" max="19" man="1"/>
    <brk id="107" max="19" man="1"/>
    <brk id="150" max="19" man="1"/>
    <brk id="197" max="19" man="1"/>
    <brk id="240" max="19" man="1"/>
  </rowBreaks>
  <colBreaks count="1" manualBreakCount="1">
    <brk id="19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56"/>
  <sheetViews>
    <sheetView workbookViewId="0">
      <pane xSplit="3" ySplit="9" topLeftCell="D130" activePane="bottomRight" state="frozen"/>
      <selection pane="topRight" activeCell="D1" sqref="D1"/>
      <selection pane="bottomLeft" activeCell="A10" sqref="A10"/>
      <selection pane="bottomRight" activeCell="G79" sqref="G79"/>
    </sheetView>
  </sheetViews>
  <sheetFormatPr defaultRowHeight="15" x14ac:dyDescent="0.25"/>
  <cols>
    <col min="1" max="1" width="36.28515625" style="53" customWidth="1"/>
    <col min="2" max="2" width="14" style="10" bestFit="1" customWidth="1"/>
    <col min="3" max="3" width="19.85546875" style="13" customWidth="1"/>
    <col min="4" max="4" width="18.140625" style="13" customWidth="1"/>
    <col min="5" max="5" width="17" style="13" customWidth="1"/>
    <col min="6" max="7" width="18.140625" style="53" bestFit="1" customWidth="1"/>
    <col min="8" max="8" width="18" style="53" bestFit="1" customWidth="1"/>
    <col min="9" max="9" width="9.28515625" style="81" customWidth="1"/>
    <col min="10" max="10" width="16" style="82" customWidth="1"/>
    <col min="11" max="11" width="18" style="53" bestFit="1" customWidth="1"/>
    <col min="12" max="12" width="9.28515625" style="81" customWidth="1"/>
    <col min="13" max="13" width="21" style="53" customWidth="1"/>
    <col min="14" max="14" width="18.140625" style="53" bestFit="1" customWidth="1"/>
    <col min="15" max="15" width="9.28515625" style="83" customWidth="1"/>
    <col min="16" max="16384" width="9.140625" style="53"/>
  </cols>
  <sheetData>
    <row r="1" spans="1:15" s="24" customFormat="1" x14ac:dyDescent="0.25">
      <c r="A1" s="24" t="s">
        <v>0</v>
      </c>
      <c r="B1" s="137"/>
      <c r="C1" s="1"/>
      <c r="D1" s="1"/>
      <c r="E1" s="1"/>
      <c r="I1" s="26"/>
      <c r="J1" s="27"/>
      <c r="L1" s="26"/>
      <c r="O1" s="28"/>
    </row>
    <row r="2" spans="1:15" s="24" customFormat="1" x14ac:dyDescent="0.25">
      <c r="A2" s="24" t="s">
        <v>150</v>
      </c>
      <c r="B2" s="137"/>
      <c r="C2" s="1"/>
      <c r="D2" s="1"/>
      <c r="E2" s="1"/>
      <c r="I2" s="26"/>
      <c r="J2" s="27"/>
      <c r="L2" s="26"/>
      <c r="O2" s="28"/>
    </row>
    <row r="3" spans="1:15" s="24" customFormat="1" x14ac:dyDescent="0.25">
      <c r="A3" s="24" t="s">
        <v>1</v>
      </c>
      <c r="B3" s="137"/>
      <c r="C3" s="1"/>
      <c r="D3" s="1"/>
      <c r="E3" s="1"/>
      <c r="I3" s="26"/>
      <c r="J3" s="27"/>
      <c r="L3" s="26"/>
      <c r="O3" s="28"/>
    </row>
    <row r="4" spans="1:15" s="24" customFormat="1" x14ac:dyDescent="0.25">
      <c r="A4" s="24" t="s">
        <v>159</v>
      </c>
      <c r="B4" s="137"/>
      <c r="C4" s="1"/>
      <c r="D4" s="1"/>
      <c r="E4" s="1"/>
      <c r="I4" s="26"/>
      <c r="J4" s="27"/>
      <c r="L4" s="26"/>
      <c r="O4" s="28"/>
    </row>
    <row r="5" spans="1:15" s="24" customFormat="1" x14ac:dyDescent="0.25">
      <c r="A5" s="24" t="s">
        <v>169</v>
      </c>
      <c r="B5" s="137"/>
      <c r="C5" s="1"/>
      <c r="D5" s="1"/>
      <c r="E5" s="1"/>
      <c r="I5" s="26"/>
      <c r="J5" s="27"/>
      <c r="K5" s="1"/>
      <c r="L5" s="26"/>
      <c r="O5" s="28"/>
    </row>
    <row r="6" spans="1:15" s="24" customFormat="1" x14ac:dyDescent="0.25">
      <c r="B6" s="137"/>
      <c r="C6" s="1"/>
      <c r="D6" s="1"/>
      <c r="E6" s="1"/>
      <c r="I6" s="26"/>
      <c r="J6" s="27"/>
      <c r="L6" s="26"/>
      <c r="O6" s="28"/>
    </row>
    <row r="7" spans="1:15" s="24" customFormat="1" ht="30" customHeight="1" x14ac:dyDescent="0.25">
      <c r="A7" s="30"/>
      <c r="B7" s="138"/>
      <c r="C7" s="2"/>
      <c r="D7" s="281" t="s">
        <v>2</v>
      </c>
      <c r="E7" s="281"/>
      <c r="F7" s="281"/>
      <c r="G7" s="32" t="s">
        <v>3</v>
      </c>
      <c r="H7" s="33"/>
      <c r="I7" s="34" t="s">
        <v>4</v>
      </c>
      <c r="J7" s="285" t="s">
        <v>5</v>
      </c>
      <c r="K7" s="285"/>
      <c r="L7" s="34" t="s">
        <v>4</v>
      </c>
      <c r="M7" s="36"/>
      <c r="N7" s="37" t="s">
        <v>144</v>
      </c>
      <c r="O7" s="34" t="s">
        <v>4</v>
      </c>
    </row>
    <row r="8" spans="1:15" s="24" customFormat="1" x14ac:dyDescent="0.25">
      <c r="A8" s="38" t="s">
        <v>11</v>
      </c>
      <c r="B8" s="139"/>
      <c r="C8" s="3" t="s">
        <v>12</v>
      </c>
      <c r="D8" s="5" t="s">
        <v>13</v>
      </c>
      <c r="E8" s="5" t="s">
        <v>14</v>
      </c>
      <c r="F8" s="40" t="s">
        <v>135</v>
      </c>
      <c r="G8" s="4" t="s">
        <v>15</v>
      </c>
      <c r="H8" s="41" t="s">
        <v>16</v>
      </c>
      <c r="I8" s="42" t="s">
        <v>17</v>
      </c>
      <c r="J8" s="16" t="s">
        <v>133</v>
      </c>
      <c r="K8" s="17" t="s">
        <v>18</v>
      </c>
      <c r="L8" s="42" t="s">
        <v>17</v>
      </c>
      <c r="M8" s="4" t="s">
        <v>19</v>
      </c>
      <c r="N8" s="4" t="s">
        <v>21</v>
      </c>
      <c r="O8" s="42" t="s">
        <v>17</v>
      </c>
    </row>
    <row r="9" spans="1:15" s="10" customFormat="1" ht="22.5" x14ac:dyDescent="0.2">
      <c r="A9" s="154"/>
      <c r="B9" s="46"/>
      <c r="C9" s="155" t="s">
        <v>22</v>
      </c>
      <c r="D9" s="156" t="s">
        <v>23</v>
      </c>
      <c r="E9" s="155" t="s">
        <v>24</v>
      </c>
      <c r="F9" s="157" t="s">
        <v>136</v>
      </c>
      <c r="G9" s="157" t="s">
        <v>25</v>
      </c>
      <c r="H9" s="158" t="s">
        <v>26</v>
      </c>
      <c r="I9" s="159" t="s">
        <v>145</v>
      </c>
      <c r="J9" s="155" t="s">
        <v>131</v>
      </c>
      <c r="K9" s="158" t="s">
        <v>134</v>
      </c>
      <c r="L9" s="159" t="s">
        <v>137</v>
      </c>
      <c r="M9" s="158" t="s">
        <v>138</v>
      </c>
      <c r="N9" s="157" t="s">
        <v>139</v>
      </c>
      <c r="O9" s="159" t="s">
        <v>140</v>
      </c>
    </row>
    <row r="10" spans="1:15" x14ac:dyDescent="0.25">
      <c r="A10" s="48" t="s">
        <v>27</v>
      </c>
      <c r="B10" s="140"/>
      <c r="C10" s="6"/>
      <c r="D10" s="6"/>
      <c r="E10" s="6"/>
      <c r="F10" s="6"/>
      <c r="G10" s="6"/>
      <c r="H10" s="6"/>
      <c r="I10" s="50"/>
      <c r="J10" s="47"/>
      <c r="K10" s="51"/>
      <c r="L10" s="50"/>
      <c r="M10" s="6"/>
      <c r="N10" s="6"/>
      <c r="O10" s="52"/>
    </row>
    <row r="11" spans="1:15" x14ac:dyDescent="0.25">
      <c r="A11" s="48" t="s">
        <v>28</v>
      </c>
      <c r="B11" s="140"/>
      <c r="C11" s="6"/>
      <c r="D11" s="6"/>
      <c r="E11" s="6"/>
      <c r="F11" s="6"/>
      <c r="G11" s="6"/>
      <c r="H11" s="6"/>
      <c r="I11" s="50"/>
      <c r="J11" s="47"/>
      <c r="K11" s="51"/>
      <c r="L11" s="50"/>
      <c r="M11" s="6"/>
      <c r="N11" s="6"/>
      <c r="O11" s="52"/>
    </row>
    <row r="12" spans="1:15" ht="30" x14ac:dyDescent="0.25">
      <c r="A12" s="55" t="s">
        <v>29</v>
      </c>
      <c r="B12" s="140" t="s">
        <v>30</v>
      </c>
      <c r="C12" s="7">
        <f>SUM(C13:C15)</f>
        <v>0</v>
      </c>
      <c r="D12" s="56">
        <f>SUM(D13:D15)</f>
        <v>498812.3</v>
      </c>
      <c r="E12" s="56">
        <f>SUM(E13:E15)</f>
        <v>0</v>
      </c>
      <c r="F12" s="56">
        <f>D12+E12</f>
        <v>498812.3</v>
      </c>
      <c r="G12" s="56">
        <f>SUM(G13:G15)</f>
        <v>375321.71</v>
      </c>
      <c r="H12" s="56">
        <f>F12-G12</f>
        <v>123490.58999999997</v>
      </c>
      <c r="I12" s="57">
        <f>G12/F12</f>
        <v>0.75243074398927212</v>
      </c>
      <c r="J12" s="56">
        <f>SUM(J13:J15)</f>
        <v>0</v>
      </c>
      <c r="K12" s="56">
        <f>SUM(K13:K15)</f>
        <v>0</v>
      </c>
      <c r="L12" s="57">
        <f>(K12+J12)/F12</f>
        <v>0</v>
      </c>
      <c r="M12" s="56">
        <f>K12+G12+J12</f>
        <v>375321.71</v>
      </c>
      <c r="N12" s="56">
        <f>H12-K12-J12</f>
        <v>123490.58999999997</v>
      </c>
      <c r="O12" s="57">
        <f>M12/F12</f>
        <v>0.75243074398927212</v>
      </c>
    </row>
    <row r="13" spans="1:15" s="64" customFormat="1" ht="12.75" x14ac:dyDescent="0.2">
      <c r="A13" s="60" t="s">
        <v>31</v>
      </c>
      <c r="B13" s="141"/>
      <c r="C13" s="8"/>
      <c r="D13" s="8">
        <f>Jan!D13+Feb!D13+Mar!D13</f>
        <v>0</v>
      </c>
      <c r="E13" s="8">
        <f>Jan!E13+Feb!E13+Mar!E13</f>
        <v>0</v>
      </c>
      <c r="F13" s="8">
        <f>D13+E13</f>
        <v>0</v>
      </c>
      <c r="G13" s="8">
        <f>Jan!G13+Feb!G13+Mar!G13</f>
        <v>0</v>
      </c>
      <c r="H13" s="8">
        <f>F13-G13</f>
        <v>0</v>
      </c>
      <c r="I13" s="61" t="e">
        <f>G13/F13</f>
        <v>#DIV/0!</v>
      </c>
      <c r="J13" s="8">
        <f>Jan!J13+Feb!J13+Mar!J13</f>
        <v>0</v>
      </c>
      <c r="K13" s="8">
        <f>Jan!K13+Feb!K13+Mar!K13</f>
        <v>0</v>
      </c>
      <c r="L13" s="61" t="e">
        <f>(K13+J13)/F13</f>
        <v>#DIV/0!</v>
      </c>
      <c r="M13" s="8">
        <f>K13+G13+J13</f>
        <v>0</v>
      </c>
      <c r="N13" s="8">
        <f>H13-K13-J13</f>
        <v>0</v>
      </c>
      <c r="O13" s="63" t="e">
        <f>M13/F13</f>
        <v>#DIV/0!</v>
      </c>
    </row>
    <row r="14" spans="1:15" s="64" customFormat="1" ht="12.75" x14ac:dyDescent="0.2">
      <c r="A14" s="60" t="s">
        <v>32</v>
      </c>
      <c r="B14" s="141"/>
      <c r="C14" s="8"/>
      <c r="D14" s="8">
        <f>Jan!D14+Feb!D14+Mar!D14</f>
        <v>498812.3</v>
      </c>
      <c r="E14" s="8">
        <f>Jan!E14+Feb!E14+Mar!E14</f>
        <v>0</v>
      </c>
      <c r="F14" s="8">
        <f t="shared" ref="F14:F15" si="0">D14+E14</f>
        <v>498812.3</v>
      </c>
      <c r="G14" s="8">
        <f>Jan!G14+Feb!G14+Mar!G14</f>
        <v>375321.71</v>
      </c>
      <c r="H14" s="8">
        <f>F14-G14</f>
        <v>123490.58999999997</v>
      </c>
      <c r="I14" s="61">
        <f>G14/F14</f>
        <v>0.75243074398927212</v>
      </c>
      <c r="J14" s="8">
        <f>Jan!J14+Feb!J14+Mar!J14</f>
        <v>0</v>
      </c>
      <c r="K14" s="8">
        <f>Jan!K14+Feb!K14+Mar!K14</f>
        <v>0</v>
      </c>
      <c r="L14" s="61">
        <f t="shared" ref="L14:L15" si="1">(K14+J14)/F14</f>
        <v>0</v>
      </c>
      <c r="M14" s="8">
        <f t="shared" ref="M14:M15" si="2">K14+G14+J14</f>
        <v>375321.71</v>
      </c>
      <c r="N14" s="8">
        <f t="shared" ref="N14:N15" si="3">H14-K14-J14</f>
        <v>123490.58999999997</v>
      </c>
      <c r="O14" s="63">
        <f>M14/F14</f>
        <v>0.75243074398927212</v>
      </c>
    </row>
    <row r="15" spans="1:15" s="64" customFormat="1" ht="12.75" hidden="1" x14ac:dyDescent="0.2">
      <c r="A15" s="60" t="s">
        <v>33</v>
      </c>
      <c r="B15" s="141"/>
      <c r="C15" s="8"/>
      <c r="D15" s="8">
        <f>Jan!D15+Feb!D15+Mar!D15</f>
        <v>0</v>
      </c>
      <c r="E15" s="8">
        <f>Jan!E15+Feb!E15+Mar!E15</f>
        <v>0</v>
      </c>
      <c r="F15" s="8">
        <f t="shared" si="0"/>
        <v>0</v>
      </c>
      <c r="G15" s="8">
        <f>Jan!G15+Feb!G15+Mar!G15</f>
        <v>0</v>
      </c>
      <c r="H15" s="8">
        <f>F15-G15</f>
        <v>0</v>
      </c>
      <c r="I15" s="61" t="e">
        <f>G15/F15</f>
        <v>#DIV/0!</v>
      </c>
      <c r="J15" s="8">
        <f>Jan!J15+Feb!J15+Mar!J15</f>
        <v>0</v>
      </c>
      <c r="K15" s="8">
        <f>Jan!K15+Feb!K15+Mar!K15</f>
        <v>0</v>
      </c>
      <c r="L15" s="61" t="e">
        <f t="shared" si="1"/>
        <v>#DIV/0!</v>
      </c>
      <c r="M15" s="8">
        <f t="shared" si="2"/>
        <v>0</v>
      </c>
      <c r="N15" s="8">
        <f t="shared" si="3"/>
        <v>0</v>
      </c>
      <c r="O15" s="63" t="e">
        <f>M15/F15</f>
        <v>#DIV/0!</v>
      </c>
    </row>
    <row r="16" spans="1:15" x14ac:dyDescent="0.25">
      <c r="A16" s="68"/>
      <c r="B16" s="142"/>
      <c r="C16" s="6"/>
      <c r="D16" s="6"/>
      <c r="E16" s="8"/>
      <c r="F16" s="6"/>
      <c r="G16" s="6"/>
      <c r="H16" s="6"/>
      <c r="I16" s="50"/>
      <c r="J16" s="47"/>
      <c r="K16" s="51"/>
      <c r="L16" s="50"/>
      <c r="M16" s="6"/>
      <c r="N16" s="6"/>
      <c r="O16" s="52"/>
    </row>
    <row r="17" spans="1:15" ht="30" hidden="1" x14ac:dyDescent="0.25">
      <c r="A17" s="55" t="s">
        <v>34</v>
      </c>
      <c r="B17" s="140" t="s">
        <v>35</v>
      </c>
      <c r="C17" s="7">
        <f>SUM(C18:C20)</f>
        <v>0</v>
      </c>
      <c r="D17" s="7">
        <f>SUM(D18:D20)</f>
        <v>0</v>
      </c>
      <c r="E17" s="7">
        <f>SUM(E18:E20)</f>
        <v>0</v>
      </c>
      <c r="F17" s="56">
        <f>D17+E17</f>
        <v>0</v>
      </c>
      <c r="G17" s="56">
        <f>SUM(G18:G20)</f>
        <v>0</v>
      </c>
      <c r="H17" s="56">
        <f>F17-G17</f>
        <v>0</v>
      </c>
      <c r="I17" s="57" t="e">
        <f>G17/F17</f>
        <v>#DIV/0!</v>
      </c>
      <c r="J17" s="56">
        <f>SUM(J18:J20)</f>
        <v>0</v>
      </c>
      <c r="K17" s="56">
        <f>SUM(K18:K20)</f>
        <v>0</v>
      </c>
      <c r="L17" s="57" t="e">
        <f>(K17+J17)/F17</f>
        <v>#DIV/0!</v>
      </c>
      <c r="M17" s="56">
        <f>K17+G17+J17</f>
        <v>0</v>
      </c>
      <c r="N17" s="56">
        <f>H17-K17-J17</f>
        <v>0</v>
      </c>
      <c r="O17" s="57" t="e">
        <f>M17/F17</f>
        <v>#DIV/0!</v>
      </c>
    </row>
    <row r="18" spans="1:15" s="64" customFormat="1" ht="12.75" hidden="1" x14ac:dyDescent="0.2">
      <c r="A18" s="60" t="s">
        <v>31</v>
      </c>
      <c r="B18" s="141"/>
      <c r="C18" s="8"/>
      <c r="D18" s="8">
        <f>Jan!D18+Feb!D18+Mar!D18</f>
        <v>0</v>
      </c>
      <c r="E18" s="8">
        <f>Jan!E18+Feb!E18+Mar!E18</f>
        <v>0</v>
      </c>
      <c r="F18" s="8">
        <f>D18+E18</f>
        <v>0</v>
      </c>
      <c r="G18" s="8">
        <f>Jan!G18+Feb!G18+Mar!G18</f>
        <v>0</v>
      </c>
      <c r="H18" s="8">
        <f>F18-G18</f>
        <v>0</v>
      </c>
      <c r="I18" s="61" t="e">
        <f>G18/F18</f>
        <v>#DIV/0!</v>
      </c>
      <c r="J18" s="8">
        <f>Jan!J18+Feb!J18+Mar!J18</f>
        <v>0</v>
      </c>
      <c r="K18" s="8">
        <f>Jan!K18+Feb!K18+Mar!K18</f>
        <v>0</v>
      </c>
      <c r="L18" s="61" t="e">
        <f>(K18+J18)/F18</f>
        <v>#DIV/0!</v>
      </c>
      <c r="M18" s="8">
        <f>K18+G18+J18</f>
        <v>0</v>
      </c>
      <c r="N18" s="8">
        <f>H18-K18-J18</f>
        <v>0</v>
      </c>
      <c r="O18" s="63" t="e">
        <f>M18/F18</f>
        <v>#DIV/0!</v>
      </c>
    </row>
    <row r="19" spans="1:15" s="64" customFormat="1" ht="12.75" hidden="1" x14ac:dyDescent="0.2">
      <c r="A19" s="60" t="s">
        <v>32</v>
      </c>
      <c r="B19" s="141"/>
      <c r="C19" s="8"/>
      <c r="D19" s="8">
        <f>Jan!D19+Feb!D19+Mar!D19</f>
        <v>0</v>
      </c>
      <c r="E19" s="8">
        <f>Jan!E19+Feb!E19+Mar!E19</f>
        <v>0</v>
      </c>
      <c r="F19" s="8">
        <f t="shared" ref="F19:F20" si="4">D19+E19</f>
        <v>0</v>
      </c>
      <c r="G19" s="8">
        <f>Jan!G19+Feb!G19+Mar!G19</f>
        <v>0</v>
      </c>
      <c r="H19" s="8">
        <f>F19-G19</f>
        <v>0</v>
      </c>
      <c r="I19" s="61" t="e">
        <f>G19/F19</f>
        <v>#DIV/0!</v>
      </c>
      <c r="J19" s="8">
        <f>Jan!J19+Feb!J19+Mar!J19</f>
        <v>0</v>
      </c>
      <c r="K19" s="8">
        <f>Jan!K19+Feb!K19+Mar!K19</f>
        <v>0</v>
      </c>
      <c r="L19" s="61" t="e">
        <f t="shared" ref="L19:L20" si="5">(K19+J19)/F19</f>
        <v>#DIV/0!</v>
      </c>
      <c r="M19" s="8">
        <f t="shared" ref="M19:M20" si="6">K19+G19+J19</f>
        <v>0</v>
      </c>
      <c r="N19" s="8">
        <f t="shared" ref="N19:N20" si="7">H19-K19-J19</f>
        <v>0</v>
      </c>
      <c r="O19" s="63" t="e">
        <f>M19/F19</f>
        <v>#DIV/0!</v>
      </c>
    </row>
    <row r="20" spans="1:15" s="64" customFormat="1" ht="12.75" hidden="1" x14ac:dyDescent="0.2">
      <c r="A20" s="60" t="s">
        <v>33</v>
      </c>
      <c r="B20" s="141"/>
      <c r="C20" s="8"/>
      <c r="D20" s="8">
        <f>Jan!D20+Feb!D20+Mar!D20</f>
        <v>0</v>
      </c>
      <c r="E20" s="8">
        <f>Jan!E20+Feb!E20+Mar!E20</f>
        <v>0</v>
      </c>
      <c r="F20" s="8">
        <f t="shared" si="4"/>
        <v>0</v>
      </c>
      <c r="G20" s="8">
        <f>Jan!G20+Feb!G20+Mar!G20</f>
        <v>0</v>
      </c>
      <c r="H20" s="8">
        <f>F20-G20</f>
        <v>0</v>
      </c>
      <c r="I20" s="61" t="e">
        <f>G20/F20</f>
        <v>#DIV/0!</v>
      </c>
      <c r="J20" s="8">
        <f>Jan!J20+Feb!J20+Mar!J20</f>
        <v>0</v>
      </c>
      <c r="K20" s="8">
        <f>Jan!K20+Feb!K20+Mar!K20</f>
        <v>0</v>
      </c>
      <c r="L20" s="61" t="e">
        <f t="shared" si="5"/>
        <v>#DIV/0!</v>
      </c>
      <c r="M20" s="8">
        <f t="shared" si="6"/>
        <v>0</v>
      </c>
      <c r="N20" s="8">
        <f t="shared" si="7"/>
        <v>0</v>
      </c>
      <c r="O20" s="63" t="e">
        <f>M20/F20</f>
        <v>#DIV/0!</v>
      </c>
    </row>
    <row r="21" spans="1:15" s="64" customFormat="1" ht="12.75" x14ac:dyDescent="0.2">
      <c r="A21" s="60"/>
      <c r="B21" s="141"/>
      <c r="C21" s="8"/>
      <c r="D21" s="8"/>
      <c r="E21" s="8"/>
      <c r="F21" s="8"/>
      <c r="G21" s="8"/>
      <c r="H21" s="8"/>
      <c r="I21" s="61"/>
      <c r="J21" s="62"/>
      <c r="K21" s="67"/>
      <c r="L21" s="61"/>
      <c r="M21" s="8"/>
      <c r="N21" s="8"/>
      <c r="O21" s="63"/>
    </row>
    <row r="22" spans="1:15" s="24" customFormat="1" x14ac:dyDescent="0.25">
      <c r="A22" s="71" t="s">
        <v>36</v>
      </c>
      <c r="B22" s="143"/>
      <c r="C22" s="7">
        <f>SUM(C23:C25)</f>
        <v>0</v>
      </c>
      <c r="D22" s="7">
        <f>SUM(D23:D25)</f>
        <v>498812.3</v>
      </c>
      <c r="E22" s="7">
        <f>SUM(E23:E25)</f>
        <v>0</v>
      </c>
      <c r="F22" s="6">
        <f>D22+E22</f>
        <v>498812.3</v>
      </c>
      <c r="G22" s="7">
        <f>SUM(G23:G25)</f>
        <v>375321.71</v>
      </c>
      <c r="H22" s="7">
        <f>F22-G22</f>
        <v>123490.58999999997</v>
      </c>
      <c r="I22" s="57">
        <f>G22/F22</f>
        <v>0.75243074398927212</v>
      </c>
      <c r="J22" s="7">
        <f>SUM(J23:J25)</f>
        <v>0</v>
      </c>
      <c r="K22" s="7">
        <f>SUM(K23:K25)</f>
        <v>0</v>
      </c>
      <c r="L22" s="57">
        <f>(K22+J22)/F22</f>
        <v>0</v>
      </c>
      <c r="M22" s="7">
        <f>K22+G22+J22</f>
        <v>375321.71</v>
      </c>
      <c r="N22" s="7">
        <f>H22-K22-J22</f>
        <v>123490.58999999997</v>
      </c>
      <c r="O22" s="72">
        <f>M22/F22</f>
        <v>0.75243074398927212</v>
      </c>
    </row>
    <row r="23" spans="1:15" s="24" customFormat="1" x14ac:dyDescent="0.25">
      <c r="A23" s="48" t="s">
        <v>31</v>
      </c>
      <c r="B23" s="143"/>
      <c r="C23" s="7">
        <f>C13+C18</f>
        <v>0</v>
      </c>
      <c r="D23" s="7">
        <f>D13+D18</f>
        <v>0</v>
      </c>
      <c r="E23" s="7">
        <f>E13+E18</f>
        <v>0</v>
      </c>
      <c r="F23" s="6">
        <f>D23+E23</f>
        <v>0</v>
      </c>
      <c r="G23" s="7">
        <f>G13+G18</f>
        <v>0</v>
      </c>
      <c r="H23" s="7">
        <f>F23-G23</f>
        <v>0</v>
      </c>
      <c r="I23" s="57" t="e">
        <f>G23/F23</f>
        <v>#DIV/0!</v>
      </c>
      <c r="J23" s="7">
        <f t="shared" ref="J23:K25" si="8">J13+J18</f>
        <v>0</v>
      </c>
      <c r="K23" s="7">
        <f t="shared" si="8"/>
        <v>0</v>
      </c>
      <c r="L23" s="50" t="e">
        <f>(K23+J23)/F23</f>
        <v>#DIV/0!</v>
      </c>
      <c r="M23" s="7">
        <f>K23+G23+J23</f>
        <v>0</v>
      </c>
      <c r="N23" s="7">
        <f>H23-K23-J23</f>
        <v>0</v>
      </c>
      <c r="O23" s="72" t="e">
        <f>M23/F23</f>
        <v>#DIV/0!</v>
      </c>
    </row>
    <row r="24" spans="1:15" s="24" customFormat="1" x14ac:dyDescent="0.25">
      <c r="A24" s="48" t="s">
        <v>32</v>
      </c>
      <c r="B24" s="143"/>
      <c r="C24" s="7">
        <f t="shared" ref="C24:E25" si="9">C14+C19</f>
        <v>0</v>
      </c>
      <c r="D24" s="7">
        <f t="shared" si="9"/>
        <v>498812.3</v>
      </c>
      <c r="E24" s="7">
        <f t="shared" si="9"/>
        <v>0</v>
      </c>
      <c r="F24" s="6">
        <f>D24+E24</f>
        <v>498812.3</v>
      </c>
      <c r="G24" s="7">
        <f>G14+G19</f>
        <v>375321.71</v>
      </c>
      <c r="H24" s="7">
        <f>F24-G24</f>
        <v>123490.58999999997</v>
      </c>
      <c r="I24" s="57">
        <f>G24/F24</f>
        <v>0.75243074398927212</v>
      </c>
      <c r="J24" s="7">
        <f t="shared" si="8"/>
        <v>0</v>
      </c>
      <c r="K24" s="7">
        <f t="shared" si="8"/>
        <v>0</v>
      </c>
      <c r="L24" s="50">
        <f t="shared" ref="L24:L25" si="10">(K24+J24)/F24</f>
        <v>0</v>
      </c>
      <c r="M24" s="7">
        <f t="shared" ref="M24:M25" si="11">K24+G24+J24</f>
        <v>375321.71</v>
      </c>
      <c r="N24" s="7">
        <f t="shared" ref="N24:N25" si="12">H24-K24-J24</f>
        <v>123490.58999999997</v>
      </c>
      <c r="O24" s="72">
        <f>M24/F24</f>
        <v>0.75243074398927212</v>
      </c>
    </row>
    <row r="25" spans="1:15" s="24" customFormat="1" hidden="1" x14ac:dyDescent="0.25">
      <c r="A25" s="48" t="s">
        <v>33</v>
      </c>
      <c r="B25" s="143"/>
      <c r="C25" s="7">
        <f t="shared" si="9"/>
        <v>0</v>
      </c>
      <c r="D25" s="7">
        <f t="shared" si="9"/>
        <v>0</v>
      </c>
      <c r="E25" s="7">
        <f t="shared" si="9"/>
        <v>0</v>
      </c>
      <c r="F25" s="6">
        <f>D25+E25</f>
        <v>0</v>
      </c>
      <c r="G25" s="7">
        <f>G15+G20</f>
        <v>0</v>
      </c>
      <c r="H25" s="7">
        <f>F25-G25</f>
        <v>0</v>
      </c>
      <c r="I25" s="57" t="e">
        <f>G25/F25</f>
        <v>#DIV/0!</v>
      </c>
      <c r="J25" s="7">
        <f t="shared" si="8"/>
        <v>0</v>
      </c>
      <c r="K25" s="7">
        <f t="shared" si="8"/>
        <v>0</v>
      </c>
      <c r="L25" s="50" t="e">
        <f t="shared" si="10"/>
        <v>#DIV/0!</v>
      </c>
      <c r="M25" s="7">
        <f t="shared" si="11"/>
        <v>0</v>
      </c>
      <c r="N25" s="7">
        <f t="shared" si="12"/>
        <v>0</v>
      </c>
      <c r="O25" s="72" t="e">
        <f>M25/F25</f>
        <v>#DIV/0!</v>
      </c>
    </row>
    <row r="26" spans="1:15" x14ac:dyDescent="0.25">
      <c r="A26" s="68"/>
      <c r="B26" s="142"/>
      <c r="C26" s="6"/>
      <c r="D26" s="6"/>
      <c r="E26" s="6"/>
      <c r="F26" s="6"/>
      <c r="G26" s="6"/>
      <c r="H26" s="6"/>
      <c r="I26" s="50"/>
      <c r="J26" s="47"/>
      <c r="K26" s="51"/>
      <c r="L26" s="50"/>
      <c r="M26" s="6"/>
      <c r="N26" s="6"/>
      <c r="O26" s="52"/>
    </row>
    <row r="27" spans="1:15" x14ac:dyDescent="0.25">
      <c r="A27" s="48" t="s">
        <v>37</v>
      </c>
      <c r="B27" s="140"/>
      <c r="C27" s="6"/>
      <c r="D27" s="6"/>
      <c r="E27" s="6"/>
      <c r="F27" s="6"/>
      <c r="G27" s="6"/>
      <c r="H27" s="6"/>
      <c r="I27" s="50"/>
      <c r="J27" s="47"/>
      <c r="K27" s="51"/>
      <c r="L27" s="50"/>
      <c r="M27" s="6"/>
      <c r="N27" s="6"/>
      <c r="O27" s="52"/>
    </row>
    <row r="28" spans="1:15" x14ac:dyDescent="0.25">
      <c r="A28" s="48"/>
      <c r="B28" s="140"/>
      <c r="C28" s="6"/>
      <c r="D28" s="6"/>
      <c r="E28" s="6"/>
      <c r="F28" s="6"/>
      <c r="G28" s="6"/>
      <c r="H28" s="6"/>
      <c r="I28" s="50"/>
      <c r="J28" s="47"/>
      <c r="K28" s="51"/>
      <c r="L28" s="50"/>
      <c r="M28" s="6"/>
      <c r="N28" s="6"/>
      <c r="O28" s="52"/>
    </row>
    <row r="29" spans="1:15" ht="30" x14ac:dyDescent="0.25">
      <c r="A29" s="55" t="s">
        <v>38</v>
      </c>
      <c r="B29" s="140" t="s">
        <v>39</v>
      </c>
      <c r="C29" s="7">
        <f>SUM(C30:C32)</f>
        <v>0</v>
      </c>
      <c r="D29" s="7">
        <f>SUM(D30:D32)</f>
        <v>0</v>
      </c>
      <c r="E29" s="7">
        <f>SUM(E30:E32)</f>
        <v>0</v>
      </c>
      <c r="F29" s="56">
        <f>D29+E29</f>
        <v>0</v>
      </c>
      <c r="G29" s="56">
        <f>SUM(G30:G32)</f>
        <v>175474.74</v>
      </c>
      <c r="H29" s="56">
        <f>F29-G29</f>
        <v>-175474.74</v>
      </c>
      <c r="I29" s="57" t="e">
        <f>G29/F29</f>
        <v>#DIV/0!</v>
      </c>
      <c r="J29" s="56">
        <f>SUM(J30:J32)</f>
        <v>0</v>
      </c>
      <c r="K29" s="56">
        <f>SUM(K30:K32)</f>
        <v>0</v>
      </c>
      <c r="L29" s="57" t="e">
        <f>(K29+J29)/F29</f>
        <v>#DIV/0!</v>
      </c>
      <c r="M29" s="56">
        <f>K29+G29+J29</f>
        <v>175474.74</v>
      </c>
      <c r="N29" s="56">
        <f>H29-K29-J29</f>
        <v>-175474.74</v>
      </c>
      <c r="O29" s="57" t="e">
        <f>M29/F29</f>
        <v>#DIV/0!</v>
      </c>
    </row>
    <row r="30" spans="1:15" s="64" customFormat="1" ht="12.75" x14ac:dyDescent="0.2">
      <c r="A30" s="60" t="s">
        <v>31</v>
      </c>
      <c r="B30" s="141"/>
      <c r="C30" s="8"/>
      <c r="D30" s="8">
        <f>Jan!D30+Feb!D30+Mar!D30</f>
        <v>0</v>
      </c>
      <c r="E30" s="8">
        <f>Jan!E30+Feb!E30+Mar!E30</f>
        <v>0</v>
      </c>
      <c r="F30" s="8">
        <f>D30+E30</f>
        <v>0</v>
      </c>
      <c r="G30" s="8">
        <f>Jan!G30+Feb!G30+Mar!G30</f>
        <v>0</v>
      </c>
      <c r="H30" s="8">
        <f>F30-G30</f>
        <v>0</v>
      </c>
      <c r="I30" s="61" t="e">
        <f>G30/F30</f>
        <v>#DIV/0!</v>
      </c>
      <c r="J30" s="8">
        <f>Jan!J30+Feb!J30+Mar!J30</f>
        <v>0</v>
      </c>
      <c r="K30" s="8">
        <f>Jan!K30+Feb!K30+Mar!K30</f>
        <v>0</v>
      </c>
      <c r="L30" s="61" t="e">
        <f>(K30+J30)/F30</f>
        <v>#DIV/0!</v>
      </c>
      <c r="M30" s="8">
        <f>K30+G30+J30</f>
        <v>0</v>
      </c>
      <c r="N30" s="8">
        <f>H30-K30-J30</f>
        <v>0</v>
      </c>
      <c r="O30" s="63" t="e">
        <f>M30/F30</f>
        <v>#DIV/0!</v>
      </c>
    </row>
    <row r="31" spans="1:15" s="64" customFormat="1" ht="12.75" x14ac:dyDescent="0.2">
      <c r="A31" s="60" t="s">
        <v>32</v>
      </c>
      <c r="B31" s="141"/>
      <c r="C31" s="8"/>
      <c r="D31" s="8">
        <f>Jan!D31+Feb!D31+Mar!D31</f>
        <v>0</v>
      </c>
      <c r="E31" s="8">
        <f>Jan!E31+Feb!E31+Mar!E31</f>
        <v>0</v>
      </c>
      <c r="F31" s="8">
        <f t="shared" ref="F31:F32" si="13">D31+E31</f>
        <v>0</v>
      </c>
      <c r="G31" s="8">
        <f>Jan!G31+Feb!G31+Mar!G31</f>
        <v>175474.74</v>
      </c>
      <c r="H31" s="8">
        <f>F31-G31</f>
        <v>-175474.74</v>
      </c>
      <c r="I31" s="61" t="e">
        <f>G31/F31</f>
        <v>#DIV/0!</v>
      </c>
      <c r="J31" s="8">
        <f>Jan!J31+Feb!J31+Mar!J31</f>
        <v>0</v>
      </c>
      <c r="K31" s="8">
        <f>Jan!K31+Feb!K31+Mar!K31</f>
        <v>0</v>
      </c>
      <c r="L31" s="61" t="e">
        <f t="shared" ref="L31:L32" si="14">(K31+J31)/F31</f>
        <v>#DIV/0!</v>
      </c>
      <c r="M31" s="8">
        <f t="shared" ref="M31:M32" si="15">K31+G31+J31</f>
        <v>175474.74</v>
      </c>
      <c r="N31" s="8">
        <f t="shared" ref="N31:N32" si="16">H31-K31-J31</f>
        <v>-175474.74</v>
      </c>
      <c r="O31" s="63" t="e">
        <f>M31/F31</f>
        <v>#DIV/0!</v>
      </c>
    </row>
    <row r="32" spans="1:15" s="64" customFormat="1" ht="12.75" hidden="1" x14ac:dyDescent="0.2">
      <c r="A32" s="60" t="s">
        <v>33</v>
      </c>
      <c r="B32" s="141"/>
      <c r="C32" s="8"/>
      <c r="D32" s="8">
        <f>Jan!D32+Feb!D32+Mar!D32</f>
        <v>0</v>
      </c>
      <c r="E32" s="8">
        <f>Jan!E32+Feb!E32+Mar!E32</f>
        <v>0</v>
      </c>
      <c r="F32" s="8">
        <f t="shared" si="13"/>
        <v>0</v>
      </c>
      <c r="G32" s="8">
        <f>Jan!G32+Feb!G32+Mar!G32</f>
        <v>0</v>
      </c>
      <c r="H32" s="8">
        <f>F32-G32</f>
        <v>0</v>
      </c>
      <c r="I32" s="61" t="e">
        <f>G32/F32</f>
        <v>#DIV/0!</v>
      </c>
      <c r="J32" s="8">
        <f>Jan!J32+Feb!J32+Mar!J32</f>
        <v>0</v>
      </c>
      <c r="K32" s="8">
        <f>Jan!K32+Feb!K32+Mar!K32</f>
        <v>0</v>
      </c>
      <c r="L32" s="61" t="e">
        <f t="shared" si="14"/>
        <v>#DIV/0!</v>
      </c>
      <c r="M32" s="8">
        <f t="shared" si="15"/>
        <v>0</v>
      </c>
      <c r="N32" s="8">
        <f t="shared" si="16"/>
        <v>0</v>
      </c>
      <c r="O32" s="63" t="e">
        <f>M32/F32</f>
        <v>#DIV/0!</v>
      </c>
    </row>
    <row r="33" spans="1:15" x14ac:dyDescent="0.25">
      <c r="A33" s="68"/>
      <c r="B33" s="142"/>
      <c r="C33" s="6"/>
      <c r="D33" s="6"/>
      <c r="E33" s="6"/>
      <c r="F33" s="6"/>
      <c r="G33" s="6"/>
      <c r="H33" s="6"/>
      <c r="I33" s="50"/>
      <c r="J33" s="47"/>
      <c r="K33" s="51"/>
      <c r="L33" s="50"/>
      <c r="M33" s="6"/>
      <c r="N33" s="6"/>
      <c r="O33" s="52"/>
    </row>
    <row r="34" spans="1:15" hidden="1" x14ac:dyDescent="0.25">
      <c r="A34" s="71" t="s">
        <v>40</v>
      </c>
      <c r="B34" s="140" t="s">
        <v>41</v>
      </c>
      <c r="C34" s="7">
        <f>SUM(C35:C37)</f>
        <v>0</v>
      </c>
      <c r="D34" s="7">
        <f>SUM(D35:D37)</f>
        <v>0</v>
      </c>
      <c r="E34" s="7">
        <f>SUM(E35:E37)</f>
        <v>0</v>
      </c>
      <c r="F34" s="56">
        <f>D34+E34</f>
        <v>0</v>
      </c>
      <c r="G34" s="56">
        <f>SUM(G35:G37)</f>
        <v>0</v>
      </c>
      <c r="H34" s="56">
        <f>F34-G34</f>
        <v>0</v>
      </c>
      <c r="I34" s="57" t="e">
        <f>G34/F34</f>
        <v>#DIV/0!</v>
      </c>
      <c r="J34" s="56">
        <f>SUM(J35:J37)</f>
        <v>0</v>
      </c>
      <c r="K34" s="56">
        <f>SUM(K35:K37)</f>
        <v>0</v>
      </c>
      <c r="L34" s="57" t="e">
        <f>(K34+J34)/F34</f>
        <v>#DIV/0!</v>
      </c>
      <c r="M34" s="56">
        <f>K34+G34+J34</f>
        <v>0</v>
      </c>
      <c r="N34" s="56">
        <f>H34-K34-J34</f>
        <v>0</v>
      </c>
      <c r="O34" s="57" t="e">
        <f>M34/F34</f>
        <v>#DIV/0!</v>
      </c>
    </row>
    <row r="35" spans="1:15" s="64" customFormat="1" ht="12.75" hidden="1" x14ac:dyDescent="0.2">
      <c r="A35" s="60" t="s">
        <v>31</v>
      </c>
      <c r="B35" s="141"/>
      <c r="C35" s="8"/>
      <c r="D35" s="8">
        <f>Jan!D35+Feb!D35+Mar!D35</f>
        <v>0</v>
      </c>
      <c r="E35" s="8">
        <f>Jan!E35+Feb!E35+Mar!E35</f>
        <v>0</v>
      </c>
      <c r="F35" s="8">
        <f>D35+E35</f>
        <v>0</v>
      </c>
      <c r="G35" s="8">
        <f>Jan!G35+Feb!G35+Mar!G35</f>
        <v>0</v>
      </c>
      <c r="H35" s="8">
        <f>F35-G35</f>
        <v>0</v>
      </c>
      <c r="I35" s="61" t="e">
        <f>G35/F35</f>
        <v>#DIV/0!</v>
      </c>
      <c r="J35" s="8">
        <f>Jan!J35+Feb!J35+Mar!J35</f>
        <v>0</v>
      </c>
      <c r="K35" s="8">
        <f>Jan!K35+Feb!K35+Mar!K35</f>
        <v>0</v>
      </c>
      <c r="L35" s="61" t="e">
        <f>(K35+J35)/F35</f>
        <v>#DIV/0!</v>
      </c>
      <c r="M35" s="8">
        <f>K35+G35+J35</f>
        <v>0</v>
      </c>
      <c r="N35" s="8">
        <f>H35-K35-J35</f>
        <v>0</v>
      </c>
      <c r="O35" s="63" t="e">
        <f>M35/F35</f>
        <v>#DIV/0!</v>
      </c>
    </row>
    <row r="36" spans="1:15" s="64" customFormat="1" ht="12.75" hidden="1" x14ac:dyDescent="0.2">
      <c r="A36" s="60" t="s">
        <v>32</v>
      </c>
      <c r="B36" s="141"/>
      <c r="C36" s="8"/>
      <c r="D36" s="8">
        <f>Jan!D36+Feb!D36+Mar!D36</f>
        <v>0</v>
      </c>
      <c r="E36" s="8">
        <f>Jan!E36+Feb!E36+Mar!E36</f>
        <v>0</v>
      </c>
      <c r="F36" s="8">
        <f t="shared" ref="F36:F37" si="17">D36+E36</f>
        <v>0</v>
      </c>
      <c r="G36" s="8">
        <f>Jan!G36+Feb!G36+Mar!G36</f>
        <v>0</v>
      </c>
      <c r="H36" s="8">
        <f>F36-G36</f>
        <v>0</v>
      </c>
      <c r="I36" s="61" t="e">
        <f>G36/F36</f>
        <v>#DIV/0!</v>
      </c>
      <c r="J36" s="8">
        <f>Jan!J36+Feb!J36+Mar!J36</f>
        <v>0</v>
      </c>
      <c r="K36" s="8">
        <f>Jan!K36+Feb!K36+Mar!K36</f>
        <v>0</v>
      </c>
      <c r="L36" s="61" t="e">
        <f t="shared" ref="L36:L37" si="18">(K36+J36)/F36</f>
        <v>#DIV/0!</v>
      </c>
      <c r="M36" s="8">
        <f t="shared" ref="M36:M37" si="19">K36+G36+J36</f>
        <v>0</v>
      </c>
      <c r="N36" s="8">
        <f t="shared" ref="N36:N37" si="20">H36-K36-J36</f>
        <v>0</v>
      </c>
      <c r="O36" s="63" t="e">
        <f>M36/F36</f>
        <v>#DIV/0!</v>
      </c>
    </row>
    <row r="37" spans="1:15" s="64" customFormat="1" ht="12.75" hidden="1" x14ac:dyDescent="0.2">
      <c r="A37" s="60" t="s">
        <v>33</v>
      </c>
      <c r="B37" s="141"/>
      <c r="C37" s="8"/>
      <c r="D37" s="8">
        <f>Jan!D37+Feb!D37+Mar!D37</f>
        <v>0</v>
      </c>
      <c r="E37" s="8">
        <f>Jan!E37+Feb!E37+Mar!E37</f>
        <v>0</v>
      </c>
      <c r="F37" s="8">
        <f t="shared" si="17"/>
        <v>0</v>
      </c>
      <c r="G37" s="8">
        <f>Jan!G37+Feb!G37+Mar!G37</f>
        <v>0</v>
      </c>
      <c r="H37" s="8">
        <f>F37-G37</f>
        <v>0</v>
      </c>
      <c r="I37" s="61" t="e">
        <f>G37/F37</f>
        <v>#DIV/0!</v>
      </c>
      <c r="J37" s="8">
        <f>Jan!J37+Feb!J37+Mar!J37</f>
        <v>0</v>
      </c>
      <c r="K37" s="8">
        <f>Jan!K37+Feb!K37+Mar!K37</f>
        <v>0</v>
      </c>
      <c r="L37" s="61" t="e">
        <f t="shared" si="18"/>
        <v>#DIV/0!</v>
      </c>
      <c r="M37" s="8">
        <f t="shared" si="19"/>
        <v>0</v>
      </c>
      <c r="N37" s="8">
        <f t="shared" si="20"/>
        <v>0</v>
      </c>
      <c r="O37" s="63" t="e">
        <f>M37/F37</f>
        <v>#DIV/0!</v>
      </c>
    </row>
    <row r="38" spans="1:15" hidden="1" x14ac:dyDescent="0.25">
      <c r="A38" s="68"/>
      <c r="B38" s="142"/>
      <c r="C38" s="6"/>
      <c r="D38" s="6"/>
      <c r="E38" s="6"/>
      <c r="F38" s="6"/>
      <c r="G38" s="6"/>
      <c r="H38" s="6"/>
      <c r="I38" s="50"/>
      <c r="J38" s="47"/>
      <c r="K38" s="51"/>
      <c r="L38" s="50"/>
      <c r="M38" s="6"/>
      <c r="N38" s="6"/>
      <c r="O38" s="52"/>
    </row>
    <row r="39" spans="1:15" ht="30" x14ac:dyDescent="0.25">
      <c r="A39" s="55" t="s">
        <v>42</v>
      </c>
      <c r="B39" s="140" t="s">
        <v>43</v>
      </c>
      <c r="C39" s="7">
        <f>SUM(C40:C42)</f>
        <v>0</v>
      </c>
      <c r="D39" s="7">
        <f>SUM(D40:D42)</f>
        <v>0</v>
      </c>
      <c r="E39" s="7">
        <f>SUM(E40:E42)</f>
        <v>36718</v>
      </c>
      <c r="F39" s="56">
        <f>D39+E39</f>
        <v>36718</v>
      </c>
      <c r="G39" s="56">
        <f>SUM(G40:G42)</f>
        <v>0</v>
      </c>
      <c r="H39" s="56">
        <f>F39-G39</f>
        <v>36718</v>
      </c>
      <c r="I39" s="57">
        <f>G39/F39</f>
        <v>0</v>
      </c>
      <c r="J39" s="56">
        <f>SUM(J40:J42)</f>
        <v>0</v>
      </c>
      <c r="K39" s="56">
        <f>SUM(K40:K42)</f>
        <v>25569.599999999999</v>
      </c>
      <c r="L39" s="57">
        <f>(K39+J39)/F39</f>
        <v>0.69637779835503022</v>
      </c>
      <c r="M39" s="56">
        <f>K39+G39+J39</f>
        <v>25569.599999999999</v>
      </c>
      <c r="N39" s="56">
        <f>H39-K39-J39</f>
        <v>11148.400000000001</v>
      </c>
      <c r="O39" s="57">
        <f>M39/F39</f>
        <v>0.69637779835503022</v>
      </c>
    </row>
    <row r="40" spans="1:15" s="64" customFormat="1" ht="12.75" hidden="1" x14ac:dyDescent="0.2">
      <c r="A40" s="60" t="s">
        <v>31</v>
      </c>
      <c r="B40" s="141"/>
      <c r="C40" s="8"/>
      <c r="D40" s="8">
        <f>Jan!D40+Feb!D40+Mar!D40</f>
        <v>0</v>
      </c>
      <c r="E40" s="8">
        <f>Jan!E40+Feb!E40+Mar!E40</f>
        <v>0</v>
      </c>
      <c r="F40" s="8">
        <f>D40+E40</f>
        <v>0</v>
      </c>
      <c r="G40" s="8">
        <f>Jan!G40+Feb!G40+Mar!G40</f>
        <v>0</v>
      </c>
      <c r="H40" s="8">
        <f>F40-G40</f>
        <v>0</v>
      </c>
      <c r="I40" s="61" t="e">
        <f>G40/F40</f>
        <v>#DIV/0!</v>
      </c>
      <c r="J40" s="8">
        <f>Jan!J40+Feb!J40+Mar!J40</f>
        <v>0</v>
      </c>
      <c r="K40" s="8">
        <f>Jan!K40+Feb!K40+Mar!K40</f>
        <v>0</v>
      </c>
      <c r="L40" s="61" t="e">
        <f>(K40+J40)/F40</f>
        <v>#DIV/0!</v>
      </c>
      <c r="M40" s="8">
        <f>K40+G40+J40</f>
        <v>0</v>
      </c>
      <c r="N40" s="8">
        <f>H40-K40-J40</f>
        <v>0</v>
      </c>
      <c r="O40" s="63" t="e">
        <f>M40/F40</f>
        <v>#DIV/0!</v>
      </c>
    </row>
    <row r="41" spans="1:15" s="64" customFormat="1" ht="12.75" x14ac:dyDescent="0.2">
      <c r="A41" s="60" t="s">
        <v>32</v>
      </c>
      <c r="B41" s="141"/>
      <c r="C41" s="8"/>
      <c r="D41" s="8">
        <f>Jan!D41+Feb!D41+Mar!D41</f>
        <v>0</v>
      </c>
      <c r="E41" s="8">
        <f>Jan!E41+Feb!E41+Mar!E41</f>
        <v>36718</v>
      </c>
      <c r="F41" s="8">
        <f t="shared" ref="F41:F42" si="21">D41+E41</f>
        <v>36718</v>
      </c>
      <c r="G41" s="8">
        <f>Jan!G41+Feb!G41+Mar!G41</f>
        <v>0</v>
      </c>
      <c r="H41" s="8">
        <f>F41-G41</f>
        <v>36718</v>
      </c>
      <c r="I41" s="61">
        <f>G41/F41</f>
        <v>0</v>
      </c>
      <c r="J41" s="8">
        <f>Jan!J41+Feb!J41+Mar!J41</f>
        <v>0</v>
      </c>
      <c r="K41" s="8">
        <f>Jan!K41+Feb!K41+Mar!K41</f>
        <v>25569.599999999999</v>
      </c>
      <c r="L41" s="61">
        <f t="shared" ref="L41:L42" si="22">(K41+J41)/F41</f>
        <v>0.69637779835503022</v>
      </c>
      <c r="M41" s="8">
        <f t="shared" ref="M41:M42" si="23">K41+G41+J41</f>
        <v>25569.599999999999</v>
      </c>
      <c r="N41" s="8">
        <f t="shared" ref="N41:N42" si="24">H41-K41-J41</f>
        <v>11148.400000000001</v>
      </c>
      <c r="O41" s="63">
        <f>M41/F41</f>
        <v>0.69637779835503022</v>
      </c>
    </row>
    <row r="42" spans="1:15" s="64" customFormat="1" ht="12.75" hidden="1" x14ac:dyDescent="0.2">
      <c r="A42" s="60" t="s">
        <v>33</v>
      </c>
      <c r="B42" s="141"/>
      <c r="C42" s="8"/>
      <c r="D42" s="8">
        <f>Jan!D42+Feb!D42+Mar!D42</f>
        <v>0</v>
      </c>
      <c r="E42" s="8">
        <f>Jan!E42+Feb!E42+Mar!E42</f>
        <v>0</v>
      </c>
      <c r="F42" s="8">
        <f t="shared" si="21"/>
        <v>0</v>
      </c>
      <c r="G42" s="8">
        <f>Jan!G42+Feb!G42+Mar!G42</f>
        <v>0</v>
      </c>
      <c r="H42" s="8">
        <f>F42-G42</f>
        <v>0</v>
      </c>
      <c r="I42" s="61" t="e">
        <f>G42/F42</f>
        <v>#DIV/0!</v>
      </c>
      <c r="J42" s="8">
        <f>Jan!J42+Feb!J42+Mar!J42</f>
        <v>0</v>
      </c>
      <c r="K42" s="8">
        <f>Jan!K42+Feb!K42+Mar!K42</f>
        <v>0</v>
      </c>
      <c r="L42" s="61" t="e">
        <f t="shared" si="22"/>
        <v>#DIV/0!</v>
      </c>
      <c r="M42" s="8">
        <f t="shared" si="23"/>
        <v>0</v>
      </c>
      <c r="N42" s="8">
        <f t="shared" si="24"/>
        <v>0</v>
      </c>
      <c r="O42" s="63" t="e">
        <f>M42/F42</f>
        <v>#DIV/0!</v>
      </c>
    </row>
    <row r="43" spans="1:15" x14ac:dyDescent="0.25">
      <c r="A43" s="68"/>
      <c r="B43" s="142"/>
      <c r="C43" s="6"/>
      <c r="D43" s="6"/>
      <c r="E43" s="6"/>
      <c r="F43" s="6"/>
      <c r="G43" s="6"/>
      <c r="H43" s="6"/>
      <c r="I43" s="50"/>
      <c r="J43" s="47"/>
      <c r="K43" s="51"/>
      <c r="L43" s="50"/>
      <c r="M43" s="6"/>
      <c r="N43" s="6"/>
      <c r="O43" s="52"/>
    </row>
    <row r="44" spans="1:15" ht="30" x14ac:dyDescent="0.25">
      <c r="A44" s="55" t="s">
        <v>44</v>
      </c>
      <c r="B44" s="140" t="s">
        <v>45</v>
      </c>
      <c r="C44" s="7">
        <f>SUM(C45:C47)</f>
        <v>0</v>
      </c>
      <c r="D44" s="7">
        <f>SUM(D45:D47)</f>
        <v>0</v>
      </c>
      <c r="E44" s="7">
        <f>SUM(E45:E47)</f>
        <v>0</v>
      </c>
      <c r="F44" s="56">
        <f>D44+E44</f>
        <v>0</v>
      </c>
      <c r="G44" s="56">
        <f>SUM(G45:G47)</f>
        <v>0</v>
      </c>
      <c r="H44" s="56">
        <f>F44-G44</f>
        <v>0</v>
      </c>
      <c r="I44" s="57" t="e">
        <f>G44/F44</f>
        <v>#DIV/0!</v>
      </c>
      <c r="J44" s="56">
        <f>SUM(J45:J47)</f>
        <v>0</v>
      </c>
      <c r="K44" s="56">
        <f>SUM(K45:K47)</f>
        <v>0</v>
      </c>
      <c r="L44" s="57" t="e">
        <f>(K44+J44)/F44</f>
        <v>#DIV/0!</v>
      </c>
      <c r="M44" s="56">
        <f>K44+G44+J44</f>
        <v>0</v>
      </c>
      <c r="N44" s="56">
        <f>H44-K44-J44</f>
        <v>0</v>
      </c>
      <c r="O44" s="57" t="e">
        <f>M44/F44</f>
        <v>#DIV/0!</v>
      </c>
    </row>
    <row r="45" spans="1:15" s="64" customFormat="1" ht="12.75" hidden="1" x14ac:dyDescent="0.2">
      <c r="A45" s="60" t="s">
        <v>31</v>
      </c>
      <c r="B45" s="141"/>
      <c r="C45" s="8"/>
      <c r="D45" s="8">
        <f>Jan!D45+Feb!D45+Mar!D45</f>
        <v>0</v>
      </c>
      <c r="E45" s="8">
        <f>Jan!E45+Feb!E45+Mar!E45</f>
        <v>0</v>
      </c>
      <c r="F45" s="8">
        <f>D45+E45</f>
        <v>0</v>
      </c>
      <c r="G45" s="8">
        <f>Jan!G45+Feb!G45+Mar!G45</f>
        <v>0</v>
      </c>
      <c r="H45" s="8">
        <f>F45-G45</f>
        <v>0</v>
      </c>
      <c r="I45" s="61" t="e">
        <f>G45/F45</f>
        <v>#DIV/0!</v>
      </c>
      <c r="J45" s="8">
        <f>Jan!J45+Feb!J45+Mar!J45</f>
        <v>0</v>
      </c>
      <c r="K45" s="8">
        <f>Jan!K45+Feb!K45+Mar!K45</f>
        <v>0</v>
      </c>
      <c r="L45" s="61" t="e">
        <f>(K45+J45)/F45</f>
        <v>#DIV/0!</v>
      </c>
      <c r="M45" s="8">
        <f>K45+G45+J45</f>
        <v>0</v>
      </c>
      <c r="N45" s="8">
        <f>H45-K45-J45</f>
        <v>0</v>
      </c>
      <c r="O45" s="63" t="e">
        <f>M45/F45</f>
        <v>#DIV/0!</v>
      </c>
    </row>
    <row r="46" spans="1:15" s="64" customFormat="1" ht="12.75" x14ac:dyDescent="0.2">
      <c r="A46" s="60" t="s">
        <v>32</v>
      </c>
      <c r="B46" s="141"/>
      <c r="C46" s="8"/>
      <c r="D46" s="8">
        <f>Jan!D46+Feb!D46+Mar!D46</f>
        <v>0</v>
      </c>
      <c r="E46" s="8">
        <f>Jan!E46+Feb!E46+Mar!E46</f>
        <v>0</v>
      </c>
      <c r="F46" s="8">
        <f t="shared" ref="F46:F47" si="25">D46+E46</f>
        <v>0</v>
      </c>
      <c r="G46" s="8">
        <f>Jan!G46+Feb!G46+Mar!G46</f>
        <v>0</v>
      </c>
      <c r="H46" s="8">
        <f>F46-G46</f>
        <v>0</v>
      </c>
      <c r="I46" s="61" t="e">
        <f>G46/F46</f>
        <v>#DIV/0!</v>
      </c>
      <c r="J46" s="8">
        <f>Jan!J46+Feb!J46+Mar!J46</f>
        <v>0</v>
      </c>
      <c r="K46" s="8">
        <f>Jan!K46+Feb!K46+Mar!K46</f>
        <v>0</v>
      </c>
      <c r="L46" s="61" t="e">
        <f t="shared" ref="L46:L47" si="26">(K46+J46)/F46</f>
        <v>#DIV/0!</v>
      </c>
      <c r="M46" s="8">
        <f t="shared" ref="M46:M47" si="27">K46+G46+J46</f>
        <v>0</v>
      </c>
      <c r="N46" s="8">
        <f t="shared" ref="N46:N47" si="28">H46-K46-J46</f>
        <v>0</v>
      </c>
      <c r="O46" s="63" t="e">
        <f>M46/F46</f>
        <v>#DIV/0!</v>
      </c>
    </row>
    <row r="47" spans="1:15" s="64" customFormat="1" ht="12.75" hidden="1" x14ac:dyDescent="0.2">
      <c r="A47" s="60" t="s">
        <v>33</v>
      </c>
      <c r="B47" s="141"/>
      <c r="C47" s="8"/>
      <c r="D47" s="8">
        <f>Jan!D47+Feb!D47+Mar!D47</f>
        <v>0</v>
      </c>
      <c r="E47" s="8">
        <f>Jan!E47+Feb!E47+Mar!E47</f>
        <v>0</v>
      </c>
      <c r="F47" s="8">
        <f t="shared" si="25"/>
        <v>0</v>
      </c>
      <c r="G47" s="8">
        <f>Jan!G47+Feb!G47+Mar!G47</f>
        <v>0</v>
      </c>
      <c r="H47" s="8">
        <f>F47-G47</f>
        <v>0</v>
      </c>
      <c r="I47" s="61" t="e">
        <f>G47/F47</f>
        <v>#DIV/0!</v>
      </c>
      <c r="J47" s="8">
        <f>Jan!J47+Feb!J47+Mar!J47</f>
        <v>0</v>
      </c>
      <c r="K47" s="8">
        <f>Jan!K47+Feb!K47+Mar!K47</f>
        <v>0</v>
      </c>
      <c r="L47" s="61" t="e">
        <f t="shared" si="26"/>
        <v>#DIV/0!</v>
      </c>
      <c r="M47" s="8">
        <f t="shared" si="27"/>
        <v>0</v>
      </c>
      <c r="N47" s="8">
        <f t="shared" si="28"/>
        <v>0</v>
      </c>
      <c r="O47" s="63" t="e">
        <f>M47/F47</f>
        <v>#DIV/0!</v>
      </c>
    </row>
    <row r="48" spans="1:15" x14ac:dyDescent="0.25">
      <c r="A48" s="68"/>
      <c r="B48" s="142"/>
      <c r="C48" s="6"/>
      <c r="D48" s="6"/>
      <c r="E48" s="6"/>
      <c r="F48" s="6"/>
      <c r="G48" s="6"/>
      <c r="H48" s="6"/>
      <c r="I48" s="50"/>
      <c r="J48" s="47"/>
      <c r="K48" s="51"/>
      <c r="L48" s="50"/>
      <c r="M48" s="6"/>
      <c r="N48" s="6"/>
      <c r="O48" s="52"/>
    </row>
    <row r="49" spans="1:15" x14ac:dyDescent="0.25">
      <c r="A49" s="48" t="s">
        <v>46</v>
      </c>
      <c r="B49" s="140"/>
      <c r="C49" s="6"/>
      <c r="D49" s="6"/>
      <c r="E49" s="6"/>
      <c r="F49" s="6"/>
      <c r="G49" s="6"/>
      <c r="H49" s="6"/>
      <c r="I49" s="50"/>
      <c r="J49" s="47"/>
      <c r="K49" s="51"/>
      <c r="L49" s="50"/>
      <c r="M49" s="6"/>
      <c r="N49" s="6"/>
      <c r="O49" s="52"/>
    </row>
    <row r="50" spans="1:15" x14ac:dyDescent="0.25">
      <c r="A50" s="73"/>
      <c r="B50" s="140"/>
      <c r="C50" s="6"/>
      <c r="D50" s="6"/>
      <c r="E50" s="6"/>
      <c r="F50" s="6"/>
      <c r="G50" s="6"/>
      <c r="H50" s="6"/>
      <c r="I50" s="50"/>
      <c r="J50" s="47"/>
      <c r="K50" s="51"/>
      <c r="L50" s="50"/>
      <c r="M50" s="6"/>
      <c r="N50" s="6"/>
      <c r="O50" s="52"/>
    </row>
    <row r="51" spans="1:15" ht="45" x14ac:dyDescent="0.25">
      <c r="A51" s="55" t="s">
        <v>47</v>
      </c>
      <c r="B51" s="140" t="s">
        <v>48</v>
      </c>
      <c r="C51" s="7">
        <f>SUM(C52:C54)</f>
        <v>0</v>
      </c>
      <c r="D51" s="7">
        <f>SUM(D52:D54)</f>
        <v>273896.94</v>
      </c>
      <c r="E51" s="7">
        <f>SUM(E52:E54)</f>
        <v>0</v>
      </c>
      <c r="F51" s="56">
        <f>D51+E51</f>
        <v>273896.94</v>
      </c>
      <c r="G51" s="56">
        <f>SUM(G52:G54)</f>
        <v>15000</v>
      </c>
      <c r="H51" s="56">
        <f>F51-G51</f>
        <v>258896.94</v>
      </c>
      <c r="I51" s="57">
        <f>G51/F51</f>
        <v>5.4765124429648614E-2</v>
      </c>
      <c r="J51" s="56">
        <f>SUM(J52:J54)</f>
        <v>0</v>
      </c>
      <c r="K51" s="56">
        <f>SUM(K52:K54)</f>
        <v>0</v>
      </c>
      <c r="L51" s="57">
        <f>(K51+J51)/F51</f>
        <v>0</v>
      </c>
      <c r="M51" s="56">
        <f>K51+G51+J51</f>
        <v>15000</v>
      </c>
      <c r="N51" s="56">
        <f>H51-K51-J51</f>
        <v>258896.94</v>
      </c>
      <c r="O51" s="57">
        <f>M51/F51</f>
        <v>5.4765124429648614E-2</v>
      </c>
    </row>
    <row r="52" spans="1:15" s="64" customFormat="1" ht="12.75" x14ac:dyDescent="0.2">
      <c r="A52" s="60" t="s">
        <v>31</v>
      </c>
      <c r="B52" s="141"/>
      <c r="C52" s="8"/>
      <c r="D52" s="8">
        <f>Jan!D52+Feb!D52+Mar!D52</f>
        <v>273896.94</v>
      </c>
      <c r="E52" s="8">
        <f>Jan!E52+Feb!E52+Mar!E52</f>
        <v>0</v>
      </c>
      <c r="F52" s="8">
        <f>D52+E52</f>
        <v>273896.94</v>
      </c>
      <c r="G52" s="8">
        <f>Jan!G52+Feb!G52+Mar!G52</f>
        <v>15000</v>
      </c>
      <c r="H52" s="8">
        <f>F52-G52</f>
        <v>258896.94</v>
      </c>
      <c r="I52" s="61">
        <f>G52/F52</f>
        <v>5.4765124429648614E-2</v>
      </c>
      <c r="J52" s="8">
        <f>Jan!J52+Feb!J52+Mar!J52</f>
        <v>0</v>
      </c>
      <c r="K52" s="8">
        <f>Jan!K52+Feb!K52+Mar!K52</f>
        <v>0</v>
      </c>
      <c r="L52" s="61">
        <f>(K52+J52)/F52</f>
        <v>0</v>
      </c>
      <c r="M52" s="8">
        <f>K52+G52+J52</f>
        <v>15000</v>
      </c>
      <c r="N52" s="8">
        <f>H52-K52-J52</f>
        <v>258896.94</v>
      </c>
      <c r="O52" s="63">
        <f>M52/F52</f>
        <v>5.4765124429648614E-2</v>
      </c>
    </row>
    <row r="53" spans="1:15" s="64" customFormat="1" ht="12.75" x14ac:dyDescent="0.2">
      <c r="A53" s="60" t="s">
        <v>32</v>
      </c>
      <c r="B53" s="141"/>
      <c r="C53" s="8"/>
      <c r="D53" s="8">
        <f>Jan!D53+Feb!D53+Mar!D53</f>
        <v>0</v>
      </c>
      <c r="E53" s="8">
        <f>Jan!E53+Feb!E53+Mar!E53</f>
        <v>0</v>
      </c>
      <c r="F53" s="8">
        <f t="shared" ref="F53:F54" si="29">D53+E53</f>
        <v>0</v>
      </c>
      <c r="G53" s="8">
        <f>Jan!G53+Feb!G53+Mar!G53</f>
        <v>0</v>
      </c>
      <c r="H53" s="8">
        <f>F53-G53</f>
        <v>0</v>
      </c>
      <c r="I53" s="61" t="e">
        <f>G53/F53</f>
        <v>#DIV/0!</v>
      </c>
      <c r="J53" s="8">
        <f>Jan!J53+Feb!J53+Mar!J53</f>
        <v>0</v>
      </c>
      <c r="K53" s="8">
        <f>Jan!K53+Feb!K53+Mar!K53</f>
        <v>0</v>
      </c>
      <c r="L53" s="61" t="e">
        <f t="shared" ref="L53:L54" si="30">(K53+J53)/F53</f>
        <v>#DIV/0!</v>
      </c>
      <c r="M53" s="8">
        <f t="shared" ref="M53:M54" si="31">K53+G53+J53</f>
        <v>0</v>
      </c>
      <c r="N53" s="8">
        <f t="shared" ref="N53:N54" si="32">H53-K53-J53</f>
        <v>0</v>
      </c>
      <c r="O53" s="63" t="e">
        <f>M53/F53</f>
        <v>#DIV/0!</v>
      </c>
    </row>
    <row r="54" spans="1:15" s="64" customFormat="1" ht="12.75" hidden="1" x14ac:dyDescent="0.2">
      <c r="A54" s="60" t="s">
        <v>33</v>
      </c>
      <c r="B54" s="141"/>
      <c r="C54" s="8"/>
      <c r="D54" s="8">
        <f>Jan!D54+Feb!D54+Mar!D54</f>
        <v>0</v>
      </c>
      <c r="E54" s="8">
        <f>Jan!E54+Feb!E54+Mar!E54</f>
        <v>0</v>
      </c>
      <c r="F54" s="8">
        <f t="shared" si="29"/>
        <v>0</v>
      </c>
      <c r="G54" s="8">
        <f>Jan!G54+Feb!G54+Mar!G54</f>
        <v>0</v>
      </c>
      <c r="H54" s="8">
        <f>F54-G54</f>
        <v>0</v>
      </c>
      <c r="I54" s="61" t="e">
        <f>G54/F54</f>
        <v>#DIV/0!</v>
      </c>
      <c r="J54" s="8">
        <f>Jan!J54+Feb!J54+Mar!J54</f>
        <v>0</v>
      </c>
      <c r="K54" s="8">
        <f>Jan!K54+Feb!K54+Mar!K54</f>
        <v>0</v>
      </c>
      <c r="L54" s="61" t="e">
        <f t="shared" si="30"/>
        <v>#DIV/0!</v>
      </c>
      <c r="M54" s="8">
        <f t="shared" si="31"/>
        <v>0</v>
      </c>
      <c r="N54" s="8">
        <f t="shared" si="32"/>
        <v>0</v>
      </c>
      <c r="O54" s="63" t="e">
        <f>M54/F54</f>
        <v>#DIV/0!</v>
      </c>
    </row>
    <row r="55" spans="1:15" x14ac:dyDescent="0.25">
      <c r="A55" s="68"/>
      <c r="B55" s="142"/>
      <c r="C55" s="6"/>
      <c r="D55" s="6"/>
      <c r="E55" s="6"/>
      <c r="F55" s="6"/>
      <c r="G55" s="6"/>
      <c r="H55" s="6"/>
      <c r="I55" s="50"/>
      <c r="J55" s="47"/>
      <c r="K55" s="51"/>
      <c r="L55" s="50"/>
      <c r="M55" s="6"/>
      <c r="N55" s="6"/>
      <c r="O55" s="52"/>
    </row>
    <row r="56" spans="1:15" s="24" customFormat="1" x14ac:dyDescent="0.25">
      <c r="A56" s="71" t="s">
        <v>49</v>
      </c>
      <c r="B56" s="143"/>
      <c r="C56" s="7">
        <f>SUM(C57:C59)</f>
        <v>0</v>
      </c>
      <c r="D56" s="7">
        <f>SUM(D57:D59)</f>
        <v>273896.94</v>
      </c>
      <c r="E56" s="7">
        <f>SUM(E57:E59)</f>
        <v>36718</v>
      </c>
      <c r="F56" s="7">
        <f>D56+E56</f>
        <v>310614.94</v>
      </c>
      <c r="G56" s="7">
        <f>SUM(G57:G59)</f>
        <v>190474.74</v>
      </c>
      <c r="H56" s="7">
        <f>F56-G56</f>
        <v>120140.20000000001</v>
      </c>
      <c r="I56" s="57">
        <f>G56/F56</f>
        <v>0.61321821802904908</v>
      </c>
      <c r="J56" s="7">
        <f>SUM(J57:J59)</f>
        <v>0</v>
      </c>
      <c r="K56" s="7">
        <f>SUM(K57:K59)</f>
        <v>25569.599999999999</v>
      </c>
      <c r="L56" s="57">
        <f>(K56+J56)/F56</f>
        <v>8.2319285736867642E-2</v>
      </c>
      <c r="M56" s="7">
        <f>K56+G56+J56</f>
        <v>216044.34</v>
      </c>
      <c r="N56" s="7">
        <f>H56-K56-J56</f>
        <v>94570.6</v>
      </c>
      <c r="O56" s="72">
        <f>M56/F56</f>
        <v>0.69553750376591672</v>
      </c>
    </row>
    <row r="57" spans="1:15" s="24" customFormat="1" x14ac:dyDescent="0.25">
      <c r="A57" s="48" t="s">
        <v>31</v>
      </c>
      <c r="B57" s="143"/>
      <c r="C57" s="7">
        <f>+C30+C35+C40+C45+C52</f>
        <v>0</v>
      </c>
      <c r="D57" s="7">
        <f>+D30+D35+D40+D45+D52</f>
        <v>273896.94</v>
      </c>
      <c r="E57" s="7">
        <f>+E30+E35+E40+E45+E52</f>
        <v>0</v>
      </c>
      <c r="F57" s="7">
        <f>D57+E57</f>
        <v>273896.94</v>
      </c>
      <c r="G57" s="7">
        <f>+G30+G35+G40+G45+G52</f>
        <v>15000</v>
      </c>
      <c r="H57" s="7">
        <f>F57-G57</f>
        <v>258896.94</v>
      </c>
      <c r="I57" s="57">
        <f>G57/F57</f>
        <v>5.4765124429648614E-2</v>
      </c>
      <c r="J57" s="7">
        <f t="shared" ref="J57:K59" si="33">+J30+J35+J40+J45+J52</f>
        <v>0</v>
      </c>
      <c r="K57" s="7">
        <f t="shared" si="33"/>
        <v>0</v>
      </c>
      <c r="L57" s="57">
        <f>(K57+J57)/F57</f>
        <v>0</v>
      </c>
      <c r="M57" s="7">
        <f>K57+G57+J57</f>
        <v>15000</v>
      </c>
      <c r="N57" s="7">
        <f>H57-K57-J57</f>
        <v>258896.94</v>
      </c>
      <c r="O57" s="72">
        <f>M57/F57</f>
        <v>5.4765124429648614E-2</v>
      </c>
    </row>
    <row r="58" spans="1:15" s="24" customFormat="1" x14ac:dyDescent="0.25">
      <c r="A58" s="48" t="s">
        <v>32</v>
      </c>
      <c r="B58" s="143"/>
      <c r="C58" s="7">
        <f t="shared" ref="C58:E59" si="34">+C31+C36+C41+C46+C53</f>
        <v>0</v>
      </c>
      <c r="D58" s="7">
        <f t="shared" si="34"/>
        <v>0</v>
      </c>
      <c r="E58" s="7">
        <f t="shared" si="34"/>
        <v>36718</v>
      </c>
      <c r="F58" s="7">
        <f>D58+E58</f>
        <v>36718</v>
      </c>
      <c r="G58" s="7">
        <f>+G31+G36+G41+G46+G53</f>
        <v>175474.74</v>
      </c>
      <c r="H58" s="7">
        <f>F58-G58</f>
        <v>-138756.74</v>
      </c>
      <c r="I58" s="57">
        <f>G58/F58</f>
        <v>4.7789841494634784</v>
      </c>
      <c r="J58" s="7">
        <f t="shared" si="33"/>
        <v>0</v>
      </c>
      <c r="K58" s="7">
        <f t="shared" si="33"/>
        <v>25569.599999999999</v>
      </c>
      <c r="L58" s="57">
        <f t="shared" ref="L58:L59" si="35">(K58+J58)/F58</f>
        <v>0.69637779835503022</v>
      </c>
      <c r="M58" s="7">
        <f t="shared" ref="M58:M59" si="36">K58+G58+J58</f>
        <v>201044.34</v>
      </c>
      <c r="N58" s="7">
        <f t="shared" ref="N58:N59" si="37">H58-K58-J58</f>
        <v>-164326.34</v>
      </c>
      <c r="O58" s="72">
        <f>M58/F58</f>
        <v>5.4753619478185085</v>
      </c>
    </row>
    <row r="59" spans="1:15" s="24" customFormat="1" hidden="1" x14ac:dyDescent="0.25">
      <c r="A59" s="48" t="s">
        <v>33</v>
      </c>
      <c r="B59" s="143"/>
      <c r="C59" s="7">
        <f t="shared" si="34"/>
        <v>0</v>
      </c>
      <c r="D59" s="7">
        <f t="shared" si="34"/>
        <v>0</v>
      </c>
      <c r="E59" s="7">
        <f t="shared" si="34"/>
        <v>0</v>
      </c>
      <c r="F59" s="7">
        <f>D59+E59</f>
        <v>0</v>
      </c>
      <c r="G59" s="7">
        <f>+G32+G37+G42+G47+G54</f>
        <v>0</v>
      </c>
      <c r="H59" s="7">
        <f>F59-G59</f>
        <v>0</v>
      </c>
      <c r="I59" s="57" t="e">
        <f>G59/F59</f>
        <v>#DIV/0!</v>
      </c>
      <c r="J59" s="7">
        <f t="shared" si="33"/>
        <v>0</v>
      </c>
      <c r="K59" s="7">
        <f t="shared" si="33"/>
        <v>0</v>
      </c>
      <c r="L59" s="57" t="e">
        <f t="shared" si="35"/>
        <v>#DIV/0!</v>
      </c>
      <c r="M59" s="7">
        <f t="shared" si="36"/>
        <v>0</v>
      </c>
      <c r="N59" s="7">
        <f t="shared" si="37"/>
        <v>0</v>
      </c>
      <c r="O59" s="72" t="e">
        <f>M59/F59</f>
        <v>#DIV/0!</v>
      </c>
    </row>
    <row r="60" spans="1:15" x14ac:dyDescent="0.25">
      <c r="A60" s="68"/>
      <c r="B60" s="142"/>
      <c r="C60" s="6"/>
      <c r="D60" s="6"/>
      <c r="E60" s="6"/>
      <c r="F60" s="6"/>
      <c r="G60" s="6"/>
      <c r="H60" s="6"/>
      <c r="I60" s="50"/>
      <c r="J60" s="47"/>
      <c r="K60" s="51"/>
      <c r="L60" s="50"/>
      <c r="M60" s="6"/>
      <c r="N60" s="6"/>
      <c r="O60" s="52"/>
    </row>
    <row r="61" spans="1:15" x14ac:dyDescent="0.25">
      <c r="A61" s="48" t="s">
        <v>50</v>
      </c>
      <c r="B61" s="142"/>
      <c r="C61" s="6"/>
      <c r="D61" s="6"/>
      <c r="E61" s="6"/>
      <c r="F61" s="6"/>
      <c r="G61" s="6"/>
      <c r="H61" s="6"/>
      <c r="I61" s="50"/>
      <c r="J61" s="47"/>
      <c r="K61" s="51"/>
      <c r="L61" s="50"/>
      <c r="M61" s="6"/>
      <c r="N61" s="6"/>
      <c r="O61" s="52"/>
    </row>
    <row r="62" spans="1:15" x14ac:dyDescent="0.25">
      <c r="A62" s="68"/>
      <c r="B62" s="142"/>
      <c r="C62" s="6"/>
      <c r="D62" s="6"/>
      <c r="E62" s="6"/>
      <c r="F62" s="6"/>
      <c r="G62" s="6"/>
      <c r="H62" s="6"/>
      <c r="I62" s="50"/>
      <c r="J62" s="47"/>
      <c r="K62" s="51"/>
      <c r="L62" s="50"/>
      <c r="M62" s="6"/>
      <c r="N62" s="6"/>
      <c r="O62" s="52"/>
    </row>
    <row r="63" spans="1:15" x14ac:dyDescent="0.25">
      <c r="A63" s="48" t="s">
        <v>51</v>
      </c>
      <c r="B63" s="142"/>
      <c r="C63" s="6"/>
      <c r="D63" s="6"/>
      <c r="E63" s="6"/>
      <c r="F63" s="6"/>
      <c r="G63" s="6"/>
      <c r="H63" s="6"/>
      <c r="I63" s="50"/>
      <c r="J63" s="47"/>
      <c r="K63" s="51"/>
      <c r="L63" s="50"/>
      <c r="M63" s="6"/>
      <c r="N63" s="6"/>
      <c r="O63" s="52"/>
    </row>
    <row r="64" spans="1:15" x14ac:dyDescent="0.25">
      <c r="A64" s="68"/>
      <c r="B64" s="142"/>
      <c r="C64" s="6"/>
      <c r="D64" s="6"/>
      <c r="E64" s="6"/>
      <c r="F64" s="6"/>
      <c r="G64" s="6"/>
      <c r="H64" s="6"/>
      <c r="I64" s="50"/>
      <c r="J64" s="47"/>
      <c r="K64" s="51"/>
      <c r="L64" s="50"/>
      <c r="M64" s="6"/>
      <c r="N64" s="6"/>
      <c r="O64" s="52"/>
    </row>
    <row r="65" spans="1:28" hidden="1" x14ac:dyDescent="0.25">
      <c r="A65" s="73"/>
      <c r="B65" s="140"/>
      <c r="C65" s="6"/>
      <c r="D65" s="6"/>
      <c r="E65" s="6"/>
      <c r="F65" s="6"/>
      <c r="G65" s="6"/>
      <c r="H65" s="6"/>
      <c r="I65" s="50"/>
      <c r="J65" s="47"/>
      <c r="K65" s="51"/>
      <c r="L65" s="50"/>
      <c r="M65" s="6"/>
      <c r="N65" s="6"/>
      <c r="O65" s="52"/>
    </row>
    <row r="66" spans="1:28" ht="45" x14ac:dyDescent="0.25">
      <c r="A66" s="55" t="s">
        <v>52</v>
      </c>
      <c r="B66" s="140" t="s">
        <v>53</v>
      </c>
      <c r="C66" s="7">
        <f>SUM(C67:C70)</f>
        <v>0</v>
      </c>
      <c r="D66" s="7">
        <f>SUM(D67:D70)</f>
        <v>0</v>
      </c>
      <c r="E66" s="7">
        <f>SUM(E67:E70)</f>
        <v>8348954.6900000004</v>
      </c>
      <c r="F66" s="56">
        <f>D66+E66</f>
        <v>8348954.6900000004</v>
      </c>
      <c r="G66" s="56">
        <f>SUM(G67:G70)</f>
        <v>442425.79</v>
      </c>
      <c r="H66" s="56">
        <f>F66-G66</f>
        <v>7906528.9000000004</v>
      </c>
      <c r="I66" s="57">
        <f>G66/F66</f>
        <v>5.2991758420957484E-2</v>
      </c>
      <c r="J66" s="56">
        <f>SUM(J67:J70)</f>
        <v>0</v>
      </c>
      <c r="K66" s="56">
        <f>SUM(K67:K70)</f>
        <v>0</v>
      </c>
      <c r="L66" s="57">
        <f>(K66+J66)/F66</f>
        <v>0</v>
      </c>
      <c r="M66" s="56">
        <f>K66+G66+J66</f>
        <v>442425.79</v>
      </c>
      <c r="N66" s="56">
        <f>H66-K66-J66</f>
        <v>7906528.9000000004</v>
      </c>
      <c r="O66" s="57">
        <f>M66/F66</f>
        <v>5.2991758420957484E-2</v>
      </c>
    </row>
    <row r="67" spans="1:28" s="64" customFormat="1" ht="12.75" x14ac:dyDescent="0.2">
      <c r="A67" s="60" t="s">
        <v>31</v>
      </c>
      <c r="B67" s="141"/>
      <c r="C67" s="8"/>
      <c r="D67" s="8">
        <f>Jan!D67+Feb!D67+Mar!D67</f>
        <v>0</v>
      </c>
      <c r="E67" s="8">
        <f>Jan!E67+Feb!E67+Mar!E67</f>
        <v>8348954.6900000004</v>
      </c>
      <c r="F67" s="8">
        <f>D67+E67</f>
        <v>8348954.6900000004</v>
      </c>
      <c r="G67" s="8">
        <f>Jan!G67+Feb!G67+Mar!G67</f>
        <v>0</v>
      </c>
      <c r="H67" s="8">
        <f>F67-G67</f>
        <v>8348954.6900000004</v>
      </c>
      <c r="I67" s="61">
        <f>G67/F67</f>
        <v>0</v>
      </c>
      <c r="J67" s="8">
        <f>Jan!J67+Feb!J67+Mar!J67</f>
        <v>0</v>
      </c>
      <c r="K67" s="8">
        <f>Jan!K67+Feb!K67+Mar!K67</f>
        <v>0</v>
      </c>
      <c r="L67" s="61">
        <f>(K67+J67)/F67</f>
        <v>0</v>
      </c>
      <c r="M67" s="8">
        <f>K67+G67+J67</f>
        <v>0</v>
      </c>
      <c r="N67" s="8">
        <f>H67-K67-J67</f>
        <v>8348954.6900000004</v>
      </c>
      <c r="O67" s="63">
        <f>M67/F67</f>
        <v>0</v>
      </c>
    </row>
    <row r="68" spans="1:28" s="64" customFormat="1" ht="12.75" x14ac:dyDescent="0.2">
      <c r="A68" s="60" t="s">
        <v>32</v>
      </c>
      <c r="B68" s="141"/>
      <c r="C68" s="8"/>
      <c r="D68" s="8">
        <f>Jan!D68+Feb!D68+Mar!D68</f>
        <v>0</v>
      </c>
      <c r="E68" s="8">
        <f>Jan!E68+Feb!E68+Mar!E68</f>
        <v>0</v>
      </c>
      <c r="F68" s="8">
        <f t="shared" ref="F68:F69" si="38">D68+E68</f>
        <v>0</v>
      </c>
      <c r="G68" s="8">
        <f>Jan!G68+Feb!G68+Mar!G68</f>
        <v>442425.79</v>
      </c>
      <c r="H68" s="8">
        <f>F68-G68</f>
        <v>-442425.79</v>
      </c>
      <c r="I68" s="61" t="e">
        <f>G68/F68</f>
        <v>#DIV/0!</v>
      </c>
      <c r="J68" s="8">
        <f>Jan!J68+Feb!J68+Mar!J68</f>
        <v>0</v>
      </c>
      <c r="K68" s="8">
        <f>Jan!K68+Feb!K68+Mar!K68</f>
        <v>0</v>
      </c>
      <c r="L68" s="61" t="e">
        <f t="shared" ref="L68:L69" si="39">(K68+J68)/F68</f>
        <v>#DIV/0!</v>
      </c>
      <c r="M68" s="8">
        <f t="shared" ref="M68:M69" si="40">K68+G68+J68</f>
        <v>442425.79</v>
      </c>
      <c r="N68" s="8">
        <f t="shared" ref="N68:N69" si="41">H68-K68-J68</f>
        <v>-442425.79</v>
      </c>
      <c r="O68" s="63" t="e">
        <f>M68/F68</f>
        <v>#DIV/0!</v>
      </c>
    </row>
    <row r="69" spans="1:28" s="64" customFormat="1" ht="12.75" hidden="1" x14ac:dyDescent="0.2">
      <c r="A69" s="60" t="s">
        <v>54</v>
      </c>
      <c r="B69" s="141"/>
      <c r="C69" s="8"/>
      <c r="D69" s="8">
        <f>Jan!D69+Feb!D69+Mar!D69</f>
        <v>0</v>
      </c>
      <c r="E69" s="8">
        <f>Jan!E69+Feb!E69+Mar!E69</f>
        <v>0</v>
      </c>
      <c r="F69" s="8">
        <f t="shared" si="38"/>
        <v>0</v>
      </c>
      <c r="G69" s="8">
        <f>Jan!G69+Feb!G69+Mar!G69</f>
        <v>0</v>
      </c>
      <c r="H69" s="8">
        <f>F69-G69</f>
        <v>0</v>
      </c>
      <c r="I69" s="61" t="e">
        <f>G69/F69</f>
        <v>#DIV/0!</v>
      </c>
      <c r="J69" s="8">
        <f>Jan!J69+Feb!J69+Mar!J69</f>
        <v>0</v>
      </c>
      <c r="K69" s="8">
        <f>Jan!K69+Feb!K69+Mar!K69</f>
        <v>0</v>
      </c>
      <c r="L69" s="61" t="e">
        <f t="shared" si="39"/>
        <v>#DIV/0!</v>
      </c>
      <c r="M69" s="8">
        <f t="shared" si="40"/>
        <v>0</v>
      </c>
      <c r="N69" s="8">
        <f t="shared" si="41"/>
        <v>0</v>
      </c>
      <c r="O69" s="63" t="e">
        <f>M69/F69</f>
        <v>#DIV/0!</v>
      </c>
    </row>
    <row r="70" spans="1:28" s="64" customFormat="1" ht="12.75" hidden="1" x14ac:dyDescent="0.2">
      <c r="A70" s="60" t="s">
        <v>33</v>
      </c>
      <c r="B70" s="141"/>
      <c r="C70" s="8"/>
      <c r="D70" s="8">
        <f>Jan!D70+Feb!D70+Mar!D70</f>
        <v>0</v>
      </c>
      <c r="E70" s="8">
        <f>Jan!E70+Feb!E70+Mar!E70</f>
        <v>0</v>
      </c>
      <c r="F70" s="8">
        <f t="shared" ref="F70" si="42">D70+E70</f>
        <v>0</v>
      </c>
      <c r="G70" s="8">
        <f>Jan!G70+Feb!G70+Mar!G70</f>
        <v>0</v>
      </c>
      <c r="H70" s="8">
        <f>F70-G70</f>
        <v>0</v>
      </c>
      <c r="I70" s="61" t="e">
        <f>G70/F70</f>
        <v>#DIV/0!</v>
      </c>
      <c r="J70" s="8">
        <f>Jan!J70+Feb!J70+Mar!J70</f>
        <v>0</v>
      </c>
      <c r="K70" s="8">
        <f>Jan!K70+Feb!K70+Mar!K70</f>
        <v>0</v>
      </c>
      <c r="L70" s="61" t="e">
        <f t="shared" ref="L70" si="43">(K70+J70)/F70</f>
        <v>#DIV/0!</v>
      </c>
      <c r="M70" s="8">
        <f t="shared" ref="M70" si="44">K70+G70+J70</f>
        <v>0</v>
      </c>
      <c r="N70" s="8">
        <f t="shared" ref="N70" si="45">H70-K70-J70</f>
        <v>0</v>
      </c>
      <c r="O70" s="63" t="e">
        <f>M70/F70</f>
        <v>#DIV/0!</v>
      </c>
    </row>
    <row r="71" spans="1:28" x14ac:dyDescent="0.25">
      <c r="A71" s="68"/>
      <c r="B71" s="142"/>
      <c r="C71" s="6"/>
      <c r="D71" s="6"/>
      <c r="E71" s="6"/>
      <c r="F71" s="6"/>
      <c r="G71" s="6"/>
      <c r="H71" s="6"/>
      <c r="I71" s="50"/>
      <c r="J71" s="47"/>
      <c r="K71" s="51"/>
      <c r="L71" s="50"/>
      <c r="M71" s="6"/>
      <c r="N71" s="6"/>
      <c r="O71" s="52"/>
    </row>
    <row r="72" spans="1:28" x14ac:dyDescent="0.25">
      <c r="A72" s="55" t="s">
        <v>55</v>
      </c>
      <c r="B72" s="140" t="s">
        <v>56</v>
      </c>
      <c r="C72" s="7">
        <f>SUM(C73:C75)</f>
        <v>0</v>
      </c>
      <c r="D72" s="7">
        <f>SUM(D73:D75)</f>
        <v>1748342.13</v>
      </c>
      <c r="E72" s="7">
        <f>SUM(E73:E75)</f>
        <v>0</v>
      </c>
      <c r="F72" s="56">
        <f>D72+E72</f>
        <v>1748342.13</v>
      </c>
      <c r="G72" s="56">
        <f>SUM(G73:G75)</f>
        <v>1120313.24</v>
      </c>
      <c r="H72" s="56">
        <f>F72-G72</f>
        <v>628028.8899999999</v>
      </c>
      <c r="I72" s="57">
        <f>G72/F72</f>
        <v>0.64078604569232689</v>
      </c>
      <c r="J72" s="56">
        <f>SUM(J73:J75)</f>
        <v>0</v>
      </c>
      <c r="K72" s="56">
        <f>SUM(K73:K75)</f>
        <v>0</v>
      </c>
      <c r="L72" s="57">
        <f>(K72+J72)/F72</f>
        <v>0</v>
      </c>
      <c r="M72" s="56">
        <f>K72+G72+J72</f>
        <v>1120313.24</v>
      </c>
      <c r="N72" s="56">
        <f>H72-K72-J72</f>
        <v>628028.8899999999</v>
      </c>
      <c r="O72" s="57">
        <f>M72/F72</f>
        <v>0.64078604569232689</v>
      </c>
    </row>
    <row r="73" spans="1:28" s="64" customFormat="1" ht="12.75" x14ac:dyDescent="0.2">
      <c r="A73" s="60" t="s">
        <v>31</v>
      </c>
      <c r="B73" s="141"/>
      <c r="C73" s="8"/>
      <c r="D73" s="8">
        <f>Jan!D73+Feb!D73+Mar!D73</f>
        <v>722000</v>
      </c>
      <c r="E73" s="8">
        <f>Jan!E73+Feb!E73+Mar!E73</f>
        <v>0</v>
      </c>
      <c r="F73" s="8">
        <f>D73+E73</f>
        <v>722000</v>
      </c>
      <c r="G73" s="8">
        <f>Jan!G73+Feb!G73+Mar!G73</f>
        <v>45000</v>
      </c>
      <c r="H73" s="8">
        <f>F73-G73</f>
        <v>677000</v>
      </c>
      <c r="I73" s="61">
        <f>G73/F73</f>
        <v>6.2326869806094184E-2</v>
      </c>
      <c r="J73" s="8">
        <f>Jan!J73+Feb!J73+Mar!J73</f>
        <v>0</v>
      </c>
      <c r="K73" s="8">
        <f>Jan!K73+Feb!K73+Mar!K73</f>
        <v>0</v>
      </c>
      <c r="L73" s="61">
        <f>(K73+J73)/F73</f>
        <v>0</v>
      </c>
      <c r="M73" s="8">
        <f>K73+G73+J73</f>
        <v>45000</v>
      </c>
      <c r="N73" s="8">
        <f>H73-K73-J73</f>
        <v>677000</v>
      </c>
      <c r="O73" s="63">
        <f>M73/F73</f>
        <v>6.2326869806094184E-2</v>
      </c>
    </row>
    <row r="74" spans="1:28" s="64" customFormat="1" ht="12.75" x14ac:dyDescent="0.2">
      <c r="A74" s="60" t="s">
        <v>32</v>
      </c>
      <c r="B74" s="141"/>
      <c r="C74" s="8"/>
      <c r="D74" s="8">
        <f>Jan!D74+Feb!D74+Mar!D74</f>
        <v>1026342.1299999999</v>
      </c>
      <c r="E74" s="8">
        <f>Jan!E74+Feb!E74+Mar!E74</f>
        <v>0</v>
      </c>
      <c r="F74" s="8">
        <f t="shared" ref="F74:F75" si="46">D74+E74</f>
        <v>1026342.1299999999</v>
      </c>
      <c r="G74" s="8">
        <f>Jan!G74+Feb!G74+Mar!G74</f>
        <v>1075313.24</v>
      </c>
      <c r="H74" s="8">
        <f>F74-G74</f>
        <v>-48971.110000000102</v>
      </c>
      <c r="I74" s="61">
        <f>G74/F74</f>
        <v>1.0477142159213517</v>
      </c>
      <c r="J74" s="8">
        <f>Jan!J74+Feb!J74+Mar!J74</f>
        <v>0</v>
      </c>
      <c r="K74" s="8">
        <f>Jan!K74+Feb!K74+Mar!K74</f>
        <v>0</v>
      </c>
      <c r="L74" s="61">
        <f t="shared" ref="L74:L75" si="47">(K74+J74)/F74</f>
        <v>0</v>
      </c>
      <c r="M74" s="8">
        <f t="shared" ref="M74:M77" si="48">K74+G74+J74</f>
        <v>1075313.24</v>
      </c>
      <c r="N74" s="8">
        <f t="shared" ref="N74:N77" si="49">H74-K74-J74</f>
        <v>-48971.110000000102</v>
      </c>
      <c r="O74" s="63">
        <f>M74/F74</f>
        <v>1.0477142159213517</v>
      </c>
    </row>
    <row r="75" spans="1:28" s="64" customFormat="1" ht="12.75" hidden="1" x14ac:dyDescent="0.2">
      <c r="A75" s="60" t="s">
        <v>33</v>
      </c>
      <c r="B75" s="141"/>
      <c r="C75" s="8"/>
      <c r="D75" s="8">
        <f>Jan!D75+Feb!D75+Mar!D75</f>
        <v>0</v>
      </c>
      <c r="E75" s="8">
        <f>Jan!E75+Feb!E75+Mar!E75</f>
        <v>0</v>
      </c>
      <c r="F75" s="8">
        <f t="shared" si="46"/>
        <v>0</v>
      </c>
      <c r="G75" s="8">
        <f>Jan!G75+Feb!G75+Mar!G75</f>
        <v>0</v>
      </c>
      <c r="H75" s="8">
        <f>F75-G75</f>
        <v>0</v>
      </c>
      <c r="I75" s="61" t="e">
        <f>G75/F75</f>
        <v>#DIV/0!</v>
      </c>
      <c r="J75" s="8">
        <f>Jan!J75+Feb!J75+Mar!J75</f>
        <v>0</v>
      </c>
      <c r="K75" s="8">
        <f>Jan!K75+Feb!K75+Mar!K75</f>
        <v>0</v>
      </c>
      <c r="L75" s="61" t="e">
        <f t="shared" si="47"/>
        <v>#DIV/0!</v>
      </c>
      <c r="M75" s="8">
        <f t="shared" si="48"/>
        <v>0</v>
      </c>
      <c r="N75" s="8">
        <f t="shared" si="49"/>
        <v>0</v>
      </c>
      <c r="O75" s="63" t="e">
        <f>M75/F75</f>
        <v>#DIV/0!</v>
      </c>
    </row>
    <row r="76" spans="1:28" s="64" customFormat="1" ht="12.75" x14ac:dyDescent="0.2">
      <c r="A76" s="60"/>
      <c r="B76" s="141"/>
      <c r="C76" s="8"/>
      <c r="D76" s="8"/>
      <c r="E76" s="8"/>
      <c r="F76" s="8"/>
      <c r="G76" s="8"/>
      <c r="H76" s="8"/>
      <c r="I76" s="61"/>
      <c r="J76" s="8"/>
      <c r="K76" s="8"/>
      <c r="L76" s="61"/>
      <c r="M76" s="8"/>
      <c r="N76" s="8"/>
      <c r="O76" s="63"/>
    </row>
    <row r="77" spans="1:28" s="213" customFormat="1" ht="30" x14ac:dyDescent="0.25">
      <c r="A77" s="105" t="s">
        <v>160</v>
      </c>
      <c r="B77" s="150" t="s">
        <v>161</v>
      </c>
      <c r="C77" s="210">
        <f>SUM(C78:C80)</f>
        <v>0</v>
      </c>
      <c r="D77" s="210"/>
      <c r="E77" s="210">
        <f>SUM(E78:E80)</f>
        <v>0</v>
      </c>
      <c r="F77" s="9">
        <f>SUM(F78:F80)</f>
        <v>0</v>
      </c>
      <c r="G77" s="230">
        <f>SUM(G78:G80)</f>
        <v>0</v>
      </c>
      <c r="H77" s="8">
        <f>F77-G77</f>
        <v>0</v>
      </c>
      <c r="I77" s="231" t="e">
        <f>G77/F77</f>
        <v>#DIV/0!</v>
      </c>
      <c r="J77" s="232">
        <f>SUM(J78:J80)</f>
        <v>0</v>
      </c>
      <c r="K77" s="233">
        <f>SUM(K78:K80)</f>
        <v>0</v>
      </c>
      <c r="L77" s="116"/>
      <c r="M77" s="8">
        <f t="shared" si="48"/>
        <v>0</v>
      </c>
      <c r="N77" s="8">
        <f t="shared" si="49"/>
        <v>0</v>
      </c>
      <c r="O77" s="211" t="e">
        <f>O79</f>
        <v>#DIV/0!</v>
      </c>
      <c r="P77" s="212"/>
      <c r="Q77" s="215"/>
      <c r="R77" s="215"/>
      <c r="S77" s="216"/>
      <c r="T77" s="217"/>
      <c r="U77" s="218"/>
      <c r="V77" s="219"/>
      <c r="W77" s="219"/>
      <c r="X77" s="219"/>
      <c r="Y77" s="220"/>
      <c r="Z77" s="219"/>
      <c r="AA77" s="219"/>
      <c r="AB77" s="219"/>
    </row>
    <row r="78" spans="1:28" s="117" customFormat="1" ht="12.75" x14ac:dyDescent="0.2">
      <c r="A78" s="111" t="s">
        <v>31</v>
      </c>
      <c r="B78" s="149"/>
      <c r="C78" s="88"/>
      <c r="D78" s="88"/>
      <c r="E78" s="88"/>
      <c r="F78" s="8"/>
      <c r="G78" s="234"/>
      <c r="H78" s="234"/>
      <c r="I78" s="235"/>
      <c r="J78" s="236"/>
      <c r="K78" s="237"/>
      <c r="L78" s="112"/>
      <c r="M78" s="88"/>
      <c r="N78" s="88"/>
      <c r="O78" s="113"/>
      <c r="P78" s="114"/>
      <c r="Q78" s="221"/>
      <c r="R78" s="221"/>
      <c r="S78" s="216"/>
      <c r="T78" s="217"/>
      <c r="U78" s="222"/>
      <c r="V78" s="223"/>
      <c r="W78" s="223"/>
      <c r="X78" s="223"/>
      <c r="Y78" s="224"/>
      <c r="Z78" s="223"/>
      <c r="AA78" s="223"/>
      <c r="AB78" s="223"/>
    </row>
    <row r="79" spans="1:28" s="117" customFormat="1" ht="12.75" x14ac:dyDescent="0.2">
      <c r="A79" s="111" t="s">
        <v>32</v>
      </c>
      <c r="B79" s="149"/>
      <c r="C79" s="88"/>
      <c r="D79" s="88"/>
      <c r="E79" s="88"/>
      <c r="F79" s="8">
        <f>SUM(E79)</f>
        <v>0</v>
      </c>
      <c r="G79" s="234"/>
      <c r="H79" s="234">
        <f>F79-G79</f>
        <v>0</v>
      </c>
      <c r="I79" s="235" t="e">
        <f>G79/F79</f>
        <v>#DIV/0!</v>
      </c>
      <c r="J79" s="236"/>
      <c r="K79" s="237"/>
      <c r="L79" s="112"/>
      <c r="M79" s="88">
        <f>K79+J79+G79</f>
        <v>0</v>
      </c>
      <c r="N79" s="88">
        <f>F79-G79-J79-K79</f>
        <v>0</v>
      </c>
      <c r="O79" s="113" t="e">
        <f>M79/F79</f>
        <v>#DIV/0!</v>
      </c>
      <c r="P79" s="114"/>
      <c r="Q79" s="221"/>
      <c r="R79" s="221"/>
      <c r="S79" s="216"/>
      <c r="T79" s="217"/>
      <c r="U79" s="222"/>
      <c r="V79" s="223"/>
      <c r="W79" s="223"/>
      <c r="X79" s="223"/>
      <c r="Y79" s="224"/>
      <c r="Z79" s="223"/>
      <c r="AA79" s="223"/>
      <c r="AB79" s="223"/>
    </row>
    <row r="80" spans="1:28" s="103" customFormat="1" hidden="1" x14ac:dyDescent="0.25">
      <c r="A80" s="111" t="s">
        <v>33</v>
      </c>
      <c r="B80" s="149"/>
      <c r="C80" s="18"/>
      <c r="D80" s="18"/>
      <c r="E80" s="18"/>
      <c r="F80" s="6"/>
      <c r="G80" s="238"/>
      <c r="H80" s="238"/>
      <c r="I80" s="239"/>
      <c r="J80" s="240"/>
      <c r="K80" s="241"/>
      <c r="L80" s="100"/>
      <c r="M80" s="18"/>
      <c r="N80" s="20"/>
      <c r="O80" s="102"/>
      <c r="Q80" s="225"/>
      <c r="R80" s="225"/>
      <c r="S80" s="226"/>
      <c r="T80" s="227"/>
      <c r="U80" s="226"/>
      <c r="V80" s="228"/>
      <c r="W80" s="228"/>
      <c r="X80" s="228"/>
      <c r="Y80" s="229"/>
      <c r="Z80" s="228"/>
      <c r="AA80" s="228"/>
      <c r="AB80" s="228"/>
    </row>
    <row r="81" spans="1:15" s="64" customFormat="1" ht="12.75" x14ac:dyDescent="0.2">
      <c r="A81" s="60"/>
      <c r="B81" s="141"/>
      <c r="C81" s="8"/>
      <c r="D81" s="8"/>
      <c r="E81" s="8"/>
      <c r="F81" s="8"/>
      <c r="G81" s="8"/>
      <c r="H81" s="8"/>
      <c r="I81" s="61"/>
      <c r="J81" s="8"/>
      <c r="K81" s="8"/>
      <c r="L81" s="61"/>
      <c r="M81" s="8"/>
      <c r="N81" s="8"/>
      <c r="O81" s="63"/>
    </row>
    <row r="82" spans="1:15" s="24" customFormat="1" x14ac:dyDescent="0.25">
      <c r="A82" s="71" t="s">
        <v>57</v>
      </c>
      <c r="B82" s="143"/>
      <c r="C82" s="7">
        <f>SUM(C83:C86)</f>
        <v>0</v>
      </c>
      <c r="D82" s="7">
        <f>SUM(D83:D86)</f>
        <v>1748342.13</v>
      </c>
      <c r="E82" s="7">
        <f>SUM(E83:E86)</f>
        <v>8348954.6900000004</v>
      </c>
      <c r="F82" s="7">
        <f>D82+E82</f>
        <v>10097296.82</v>
      </c>
      <c r="G82" s="7">
        <f>SUM(G83:G86)</f>
        <v>1562739.03</v>
      </c>
      <c r="H82" s="56">
        <f>F82-G82</f>
        <v>8534557.790000001</v>
      </c>
      <c r="I82" s="57">
        <f>G82/F82</f>
        <v>0.15476805900215182</v>
      </c>
      <c r="J82" s="74"/>
      <c r="K82" s="7">
        <f>SUM(K83:K86)</f>
        <v>0</v>
      </c>
      <c r="L82" s="57">
        <f>(K82+J82)/F82</f>
        <v>0</v>
      </c>
      <c r="M82" s="7">
        <f>K82+G82+J82</f>
        <v>1562739.03</v>
      </c>
      <c r="N82" s="7">
        <f>H82-K82-J82</f>
        <v>8534557.790000001</v>
      </c>
      <c r="O82" s="72">
        <f>M82/F82</f>
        <v>0.15476805900215182</v>
      </c>
    </row>
    <row r="83" spans="1:15" s="24" customFormat="1" x14ac:dyDescent="0.25">
      <c r="A83" s="48" t="s">
        <v>31</v>
      </c>
      <c r="B83" s="143"/>
      <c r="C83" s="7">
        <f>+C67+C73</f>
        <v>0</v>
      </c>
      <c r="D83" s="7">
        <f>+D67+D73</f>
        <v>722000</v>
      </c>
      <c r="E83" s="7">
        <f>+E67+E73</f>
        <v>8348954.6900000004</v>
      </c>
      <c r="F83" s="7">
        <f>D83+E83</f>
        <v>9070954.6900000013</v>
      </c>
      <c r="G83" s="7">
        <f>+G67+G73</f>
        <v>45000</v>
      </c>
      <c r="H83" s="56">
        <f>F83-G83</f>
        <v>9025954.6900000013</v>
      </c>
      <c r="I83" s="57">
        <f>G83/F83</f>
        <v>4.9608890726362993E-3</v>
      </c>
      <c r="J83" s="74"/>
      <c r="K83" s="7">
        <f>+K67+K73</f>
        <v>0</v>
      </c>
      <c r="L83" s="57">
        <f>(K83+J83)/F83</f>
        <v>0</v>
      </c>
      <c r="M83" s="7">
        <f>K83+G83+J83</f>
        <v>45000</v>
      </c>
      <c r="N83" s="7">
        <f>H83-K83-J83</f>
        <v>9025954.6900000013</v>
      </c>
      <c r="O83" s="72">
        <f>M83/F83</f>
        <v>4.9608890726362993E-3</v>
      </c>
    </row>
    <row r="84" spans="1:15" s="24" customFormat="1" x14ac:dyDescent="0.25">
      <c r="A84" s="48" t="s">
        <v>32</v>
      </c>
      <c r="B84" s="143"/>
      <c r="C84" s="7">
        <f>C68+C74</f>
        <v>0</v>
      </c>
      <c r="D84" s="7">
        <f>D68+D74</f>
        <v>1026342.1299999999</v>
      </c>
      <c r="E84" s="7">
        <f>E68+E74+E79</f>
        <v>0</v>
      </c>
      <c r="F84" s="7">
        <f>D84+E84</f>
        <v>1026342.1299999999</v>
      </c>
      <c r="G84" s="7">
        <f>G68+G74+G79</f>
        <v>1517739.03</v>
      </c>
      <c r="H84" s="56">
        <f>F84-G84</f>
        <v>-491396.90000000014</v>
      </c>
      <c r="I84" s="57">
        <f>G84/F84</f>
        <v>1.4787846914166918</v>
      </c>
      <c r="J84" s="74">
        <f>Jan!J79+Feb!J79+Mar!J84</f>
        <v>0</v>
      </c>
      <c r="K84" s="7">
        <f>K68+K74</f>
        <v>0</v>
      </c>
      <c r="L84" s="57">
        <f t="shared" ref="L84:L86" si="50">(K84+J84)/F84</f>
        <v>0</v>
      </c>
      <c r="M84" s="7">
        <f t="shared" ref="M84:M86" si="51">K84+G84+J84</f>
        <v>1517739.03</v>
      </c>
      <c r="N84" s="7">
        <f>H84-K84-J84</f>
        <v>-491396.90000000014</v>
      </c>
      <c r="O84" s="72">
        <f>M84/F84</f>
        <v>1.4787846914166918</v>
      </c>
    </row>
    <row r="85" spans="1:15" s="24" customFormat="1" hidden="1" x14ac:dyDescent="0.25">
      <c r="A85" s="48" t="s">
        <v>54</v>
      </c>
      <c r="B85" s="143"/>
      <c r="C85" s="7">
        <f>C69</f>
        <v>0</v>
      </c>
      <c r="D85" s="7">
        <f>D69</f>
        <v>0</v>
      </c>
      <c r="E85" s="7">
        <f>E69</f>
        <v>0</v>
      </c>
      <c r="F85" s="7">
        <f>D85+E85</f>
        <v>0</v>
      </c>
      <c r="G85" s="7">
        <f>G69</f>
        <v>0</v>
      </c>
      <c r="H85" s="56">
        <f>F85-G85</f>
        <v>0</v>
      </c>
      <c r="I85" s="57" t="e">
        <f>G85/F85</f>
        <v>#DIV/0!</v>
      </c>
      <c r="J85" s="74"/>
      <c r="K85" s="7">
        <f>K69</f>
        <v>0</v>
      </c>
      <c r="L85" s="57" t="e">
        <f t="shared" si="50"/>
        <v>#DIV/0!</v>
      </c>
      <c r="M85" s="7">
        <f t="shared" si="51"/>
        <v>0</v>
      </c>
      <c r="N85" s="7">
        <f>H85-K85-J85</f>
        <v>0</v>
      </c>
      <c r="O85" s="72" t="e">
        <f>M85/F85</f>
        <v>#DIV/0!</v>
      </c>
    </row>
    <row r="86" spans="1:15" s="24" customFormat="1" hidden="1" x14ac:dyDescent="0.25">
      <c r="A86" s="48" t="s">
        <v>33</v>
      </c>
      <c r="B86" s="143"/>
      <c r="C86" s="7">
        <f>C70+C75</f>
        <v>0</v>
      </c>
      <c r="D86" s="7">
        <f>D70+D75</f>
        <v>0</v>
      </c>
      <c r="E86" s="7">
        <f>E70+E75</f>
        <v>0</v>
      </c>
      <c r="F86" s="7">
        <f>D86+E86</f>
        <v>0</v>
      </c>
      <c r="G86" s="7">
        <f>G70+G75</f>
        <v>0</v>
      </c>
      <c r="H86" s="56">
        <f>F86-G86</f>
        <v>0</v>
      </c>
      <c r="I86" s="57" t="e">
        <f>G86/F86</f>
        <v>#DIV/0!</v>
      </c>
      <c r="J86" s="74"/>
      <c r="K86" s="7">
        <f>K70+K75</f>
        <v>0</v>
      </c>
      <c r="L86" s="57" t="e">
        <f t="shared" si="50"/>
        <v>#DIV/0!</v>
      </c>
      <c r="M86" s="7">
        <f t="shared" si="51"/>
        <v>0</v>
      </c>
      <c r="N86" s="7">
        <f>H86-K86-J86</f>
        <v>0</v>
      </c>
      <c r="O86" s="72" t="e">
        <f>M86/F86</f>
        <v>#DIV/0!</v>
      </c>
    </row>
    <row r="87" spans="1:15" x14ac:dyDescent="0.25">
      <c r="A87" s="68"/>
      <c r="B87" s="142"/>
      <c r="C87" s="6"/>
      <c r="D87" s="6"/>
      <c r="E87" s="6"/>
      <c r="F87" s="6"/>
      <c r="G87" s="6"/>
      <c r="H87" s="6"/>
      <c r="I87" s="50"/>
      <c r="J87" s="47"/>
      <c r="K87" s="51"/>
      <c r="L87" s="50"/>
      <c r="M87" s="6"/>
      <c r="N87" s="6"/>
      <c r="O87" s="52"/>
    </row>
    <row r="88" spans="1:15" ht="45" x14ac:dyDescent="0.25">
      <c r="A88" s="75" t="s">
        <v>58</v>
      </c>
      <c r="B88" s="142"/>
      <c r="C88" s="6"/>
      <c r="D88" s="6"/>
      <c r="E88" s="6"/>
      <c r="F88" s="6"/>
      <c r="G88" s="6"/>
      <c r="H88" s="6"/>
      <c r="I88" s="50"/>
      <c r="J88" s="47"/>
      <c r="K88" s="51"/>
      <c r="L88" s="50"/>
      <c r="M88" s="6"/>
      <c r="N88" s="6"/>
      <c r="O88" s="52"/>
    </row>
    <row r="89" spans="1:15" x14ac:dyDescent="0.25">
      <c r="A89" s="68"/>
      <c r="B89" s="142"/>
      <c r="C89" s="6"/>
      <c r="D89" s="6"/>
      <c r="E89" s="6"/>
      <c r="F89" s="6"/>
      <c r="G89" s="6"/>
      <c r="H89" s="6"/>
      <c r="I89" s="50"/>
      <c r="J89" s="47"/>
      <c r="K89" s="51"/>
      <c r="L89" s="50"/>
      <c r="M89" s="6"/>
      <c r="N89" s="6"/>
      <c r="O89" s="52"/>
    </row>
    <row r="90" spans="1:15" x14ac:dyDescent="0.25">
      <c r="A90" s="48" t="s">
        <v>59</v>
      </c>
      <c r="B90" s="140"/>
      <c r="C90" s="6"/>
      <c r="D90" s="6"/>
      <c r="E90" s="6"/>
      <c r="F90" s="6"/>
      <c r="G90" s="6"/>
      <c r="H90" s="6"/>
      <c r="I90" s="50"/>
      <c r="J90" s="47"/>
      <c r="K90" s="51"/>
      <c r="L90" s="50"/>
      <c r="M90" s="6"/>
      <c r="N90" s="6"/>
      <c r="O90" s="52"/>
    </row>
    <row r="91" spans="1:15" x14ac:dyDescent="0.25">
      <c r="A91" s="48"/>
      <c r="B91" s="140"/>
      <c r="C91" s="6"/>
      <c r="D91" s="6"/>
      <c r="E91" s="6"/>
      <c r="F91" s="6"/>
      <c r="G91" s="6"/>
      <c r="H91" s="6"/>
      <c r="I91" s="50"/>
      <c r="J91" s="47"/>
      <c r="K91" s="51"/>
      <c r="L91" s="50"/>
      <c r="M91" s="6"/>
      <c r="N91" s="6"/>
      <c r="O91" s="52"/>
    </row>
    <row r="92" spans="1:15" x14ac:dyDescent="0.25">
      <c r="A92" s="48" t="s">
        <v>60</v>
      </c>
      <c r="B92" s="140"/>
      <c r="C92" s="6"/>
      <c r="D92" s="6"/>
      <c r="E92" s="6"/>
      <c r="F92" s="6"/>
      <c r="G92" s="6"/>
      <c r="H92" s="6"/>
      <c r="I92" s="50"/>
      <c r="J92" s="47"/>
      <c r="K92" s="51"/>
      <c r="L92" s="50"/>
      <c r="M92" s="6"/>
      <c r="N92" s="6"/>
      <c r="O92" s="52"/>
    </row>
    <row r="93" spans="1:15" x14ac:dyDescent="0.25">
      <c r="A93" s="48"/>
      <c r="B93" s="140"/>
      <c r="C93" s="6"/>
      <c r="D93" s="6"/>
      <c r="E93" s="6"/>
      <c r="F93" s="6"/>
      <c r="G93" s="6"/>
      <c r="H93" s="6"/>
      <c r="I93" s="50"/>
      <c r="J93" s="47"/>
      <c r="K93" s="51"/>
      <c r="L93" s="50"/>
      <c r="M93" s="6"/>
      <c r="N93" s="6"/>
      <c r="O93" s="52"/>
    </row>
    <row r="94" spans="1:15" ht="30" x14ac:dyDescent="0.25">
      <c r="A94" s="55" t="s">
        <v>61</v>
      </c>
      <c r="B94" s="144" t="s">
        <v>62</v>
      </c>
      <c r="C94" s="7">
        <f>SUM(C95:C97)</f>
        <v>0</v>
      </c>
      <c r="D94" s="7">
        <f>SUM(D95:D97)</f>
        <v>2463073.19</v>
      </c>
      <c r="E94" s="7">
        <f>SUM(E95:E97)</f>
        <v>0</v>
      </c>
      <c r="F94" s="56">
        <f>D94+E94</f>
        <v>2463073.19</v>
      </c>
      <c r="G94" s="56">
        <f>SUM(G95:G97)</f>
        <v>1293542.18</v>
      </c>
      <c r="H94" s="56">
        <f>F94-G94</f>
        <v>1169531.01</v>
      </c>
      <c r="I94" s="57">
        <f>G94/F94</f>
        <v>0.52517407328850019</v>
      </c>
      <c r="J94" s="56">
        <f>SUM(J95:J97)</f>
        <v>0</v>
      </c>
      <c r="K94" s="56">
        <f>SUM(K95:K97)</f>
        <v>0</v>
      </c>
      <c r="L94" s="57">
        <f>(K94+J94)/F94</f>
        <v>0</v>
      </c>
      <c r="M94" s="56">
        <f>K94+G94+J94</f>
        <v>1293542.18</v>
      </c>
      <c r="N94" s="56">
        <f>H94-K94-J94</f>
        <v>1169531.01</v>
      </c>
      <c r="O94" s="57">
        <f>M94/F94</f>
        <v>0.52517407328850019</v>
      </c>
    </row>
    <row r="95" spans="1:15" s="64" customFormat="1" ht="12.75" x14ac:dyDescent="0.2">
      <c r="A95" s="60" t="s">
        <v>31</v>
      </c>
      <c r="B95" s="141"/>
      <c r="C95" s="8"/>
      <c r="D95" s="8">
        <f>Jan!D90+Feb!D90+Mar!D95</f>
        <v>1233073.19</v>
      </c>
      <c r="E95" s="8">
        <f>Jan!E90+Feb!E90+Mar!E95</f>
        <v>0</v>
      </c>
      <c r="F95" s="8">
        <f>D95+E95</f>
        <v>1233073.19</v>
      </c>
      <c r="G95" s="8">
        <f>Jan!G90+Feb!G90+Mar!G95</f>
        <v>352741.32</v>
      </c>
      <c r="H95" s="8">
        <f>F95-G95</f>
        <v>880331.86999999988</v>
      </c>
      <c r="I95" s="61">
        <f>G95/F95</f>
        <v>0.2860668148984733</v>
      </c>
      <c r="J95" s="8">
        <f>Jan!J90+Feb!J90+Mar!J95</f>
        <v>0</v>
      </c>
      <c r="K95" s="8">
        <f>Jan!K90+Feb!K90+Mar!K95</f>
        <v>0</v>
      </c>
      <c r="L95" s="61">
        <f>(K95+J95)/F95</f>
        <v>0</v>
      </c>
      <c r="M95" s="8">
        <f>K95+G95+J95</f>
        <v>352741.32</v>
      </c>
      <c r="N95" s="8">
        <f>H95-K95-J95</f>
        <v>880331.86999999988</v>
      </c>
      <c r="O95" s="63">
        <f>M95/F95</f>
        <v>0.2860668148984733</v>
      </c>
    </row>
    <row r="96" spans="1:15" s="64" customFormat="1" ht="12.75" x14ac:dyDescent="0.2">
      <c r="A96" s="60" t="s">
        <v>32</v>
      </c>
      <c r="B96" s="141"/>
      <c r="C96" s="8"/>
      <c r="D96" s="8">
        <f>Jan!D91+Feb!D91+Mar!D96</f>
        <v>1230000</v>
      </c>
      <c r="E96" s="8">
        <f>Jan!E91+Feb!E91+Mar!E96</f>
        <v>0</v>
      </c>
      <c r="F96" s="8">
        <f t="shared" ref="F96:F97" si="52">D96+E96</f>
        <v>1230000</v>
      </c>
      <c r="G96" s="8">
        <f>Jan!G91+Feb!G91+Mar!G96</f>
        <v>940800.86</v>
      </c>
      <c r="H96" s="8">
        <f>F96-G96</f>
        <v>289199.14</v>
      </c>
      <c r="I96" s="61">
        <f>G96/F96</f>
        <v>0.76487874796747968</v>
      </c>
      <c r="J96" s="8">
        <f>Jan!J91+Feb!J91+Mar!J96</f>
        <v>0</v>
      </c>
      <c r="K96" s="8">
        <f>Jan!K91+Feb!K91+Mar!K96</f>
        <v>0</v>
      </c>
      <c r="L96" s="61">
        <f t="shared" ref="L96:L97" si="53">(K96+J96)/F96</f>
        <v>0</v>
      </c>
      <c r="M96" s="8">
        <f t="shared" ref="M96:M97" si="54">K96+G96+J96</f>
        <v>940800.86</v>
      </c>
      <c r="N96" s="8">
        <f t="shared" ref="N96:N97" si="55">H96-K96-J96</f>
        <v>289199.14</v>
      </c>
      <c r="O96" s="63">
        <f>M96/F96</f>
        <v>0.76487874796747968</v>
      </c>
    </row>
    <row r="97" spans="1:15" s="64" customFormat="1" ht="12.75" hidden="1" x14ac:dyDescent="0.2">
      <c r="A97" s="60" t="s">
        <v>33</v>
      </c>
      <c r="B97" s="141"/>
      <c r="C97" s="8"/>
      <c r="D97" s="8">
        <f>Jan!D92+Feb!D92+Mar!D97</f>
        <v>0</v>
      </c>
      <c r="E97" s="8">
        <f>Jan!E92+Feb!E92+Mar!E97</f>
        <v>0</v>
      </c>
      <c r="F97" s="8">
        <f t="shared" si="52"/>
        <v>0</v>
      </c>
      <c r="G97" s="8">
        <f>Jan!G92+Feb!G92+Mar!G97</f>
        <v>0</v>
      </c>
      <c r="H97" s="8">
        <f>F97-G97</f>
        <v>0</v>
      </c>
      <c r="I97" s="61" t="e">
        <f>G97/F97</f>
        <v>#DIV/0!</v>
      </c>
      <c r="J97" s="8">
        <f>Jan!J92+Feb!J92+Mar!J97</f>
        <v>0</v>
      </c>
      <c r="K97" s="8">
        <f>Jan!K92+Feb!K92+Mar!K97</f>
        <v>0</v>
      </c>
      <c r="L97" s="61" t="e">
        <f t="shared" si="53"/>
        <v>#DIV/0!</v>
      </c>
      <c r="M97" s="8">
        <f t="shared" si="54"/>
        <v>0</v>
      </c>
      <c r="N97" s="8">
        <f t="shared" si="55"/>
        <v>0</v>
      </c>
      <c r="O97" s="63" t="e">
        <f>M97/F97</f>
        <v>#DIV/0!</v>
      </c>
    </row>
    <row r="98" spans="1:15" x14ac:dyDescent="0.25">
      <c r="A98" s="68"/>
      <c r="B98" s="142"/>
      <c r="C98" s="6"/>
      <c r="D98" s="6"/>
      <c r="E98" s="6"/>
      <c r="F98" s="6"/>
      <c r="G98" s="6"/>
      <c r="H98" s="6"/>
      <c r="I98" s="50"/>
      <c r="J98" s="47"/>
      <c r="K98" s="51"/>
      <c r="L98" s="50"/>
      <c r="M98" s="6"/>
      <c r="N98" s="6"/>
      <c r="O98" s="52"/>
    </row>
    <row r="99" spans="1:15" x14ac:dyDescent="0.25">
      <c r="A99" s="48" t="s">
        <v>63</v>
      </c>
      <c r="B99" s="140"/>
      <c r="C99" s="6"/>
      <c r="D99" s="6"/>
      <c r="E99" s="6"/>
      <c r="F99" s="6"/>
      <c r="G99" s="6"/>
      <c r="H99" s="6"/>
      <c r="I99" s="50"/>
      <c r="J99" s="47"/>
      <c r="K99" s="51"/>
      <c r="L99" s="50"/>
      <c r="M99" s="6"/>
      <c r="N99" s="6"/>
      <c r="O99" s="52"/>
    </row>
    <row r="100" spans="1:15" x14ac:dyDescent="0.25">
      <c r="A100" s="48"/>
      <c r="B100" s="140"/>
      <c r="C100" s="6"/>
      <c r="D100" s="6"/>
      <c r="E100" s="6"/>
      <c r="F100" s="6"/>
      <c r="G100" s="6"/>
      <c r="H100" s="6"/>
      <c r="I100" s="50"/>
      <c r="J100" s="47"/>
      <c r="K100" s="51"/>
      <c r="L100" s="50"/>
      <c r="M100" s="6"/>
      <c r="N100" s="6"/>
      <c r="O100" s="52"/>
    </row>
    <row r="101" spans="1:15" x14ac:dyDescent="0.25">
      <c r="A101" s="55" t="s">
        <v>64</v>
      </c>
      <c r="B101" s="140" t="s">
        <v>65</v>
      </c>
      <c r="C101" s="7">
        <f>SUM(C102:C104)</f>
        <v>0</v>
      </c>
      <c r="D101" s="7">
        <f>SUM(D102:D104)</f>
        <v>59977.43</v>
      </c>
      <c r="E101" s="7">
        <f>SUM(E102:E104)</f>
        <v>0</v>
      </c>
      <c r="F101" s="56">
        <f>D101+E101</f>
        <v>59977.43</v>
      </c>
      <c r="G101" s="56">
        <f>SUM(G102:G104)</f>
        <v>95744.34</v>
      </c>
      <c r="H101" s="56">
        <f>F101-G101</f>
        <v>-35766.909999999996</v>
      </c>
      <c r="I101" s="57">
        <f>G101/F101</f>
        <v>1.5963394897047105</v>
      </c>
      <c r="J101" s="56">
        <f>SUM(J102:J104)</f>
        <v>0</v>
      </c>
      <c r="K101" s="56">
        <f>SUM(K102:K104)</f>
        <v>0</v>
      </c>
      <c r="L101" s="57">
        <f>(K101+J101)/F101</f>
        <v>0</v>
      </c>
      <c r="M101" s="56">
        <f>K101+G101+J101</f>
        <v>95744.34</v>
      </c>
      <c r="N101" s="56">
        <f>H101-K101-J101</f>
        <v>-35766.909999999996</v>
      </c>
      <c r="O101" s="57">
        <f>M101/F101</f>
        <v>1.5963394897047105</v>
      </c>
    </row>
    <row r="102" spans="1:15" s="64" customFormat="1" ht="12.75" hidden="1" x14ac:dyDescent="0.2">
      <c r="A102" s="60" t="s">
        <v>31</v>
      </c>
      <c r="B102" s="141"/>
      <c r="C102" s="8"/>
      <c r="D102" s="8">
        <f>Jan!D97+Feb!D97+Mar!D102</f>
        <v>0</v>
      </c>
      <c r="E102" s="8">
        <f>Jan!E97+Feb!E97+Mar!E102</f>
        <v>0</v>
      </c>
      <c r="F102" s="8">
        <f>D102+E102</f>
        <v>0</v>
      </c>
      <c r="G102" s="8">
        <f>Jan!G97+Feb!G97+Mar!G102</f>
        <v>0</v>
      </c>
      <c r="H102" s="8">
        <f>F102-G102</f>
        <v>0</v>
      </c>
      <c r="I102" s="61" t="e">
        <f>G102/F102</f>
        <v>#DIV/0!</v>
      </c>
      <c r="J102" s="8">
        <f>Jan!J97+Feb!J97+Mar!J102</f>
        <v>0</v>
      </c>
      <c r="K102" s="8">
        <f>Jan!K97+Feb!K97+Mar!K102</f>
        <v>0</v>
      </c>
      <c r="L102" s="61" t="e">
        <f>(K102+J102)/F102</f>
        <v>#DIV/0!</v>
      </c>
      <c r="M102" s="8">
        <f>K102+G102+J102</f>
        <v>0</v>
      </c>
      <c r="N102" s="8">
        <f>H102-K102-J102</f>
        <v>0</v>
      </c>
      <c r="O102" s="63" t="e">
        <f>M102/F102</f>
        <v>#DIV/0!</v>
      </c>
    </row>
    <row r="103" spans="1:15" s="64" customFormat="1" ht="12.75" x14ac:dyDescent="0.2">
      <c r="A103" s="60" t="s">
        <v>32</v>
      </c>
      <c r="B103" s="141"/>
      <c r="C103" s="8"/>
      <c r="D103" s="8">
        <f>Jan!D98+Feb!D98+Mar!D103</f>
        <v>59977.43</v>
      </c>
      <c r="E103" s="8">
        <f>Jan!E98+Feb!E98+Mar!E103</f>
        <v>0</v>
      </c>
      <c r="F103" s="8">
        <f t="shared" ref="F103:F104" si="56">D103+E103</f>
        <v>59977.43</v>
      </c>
      <c r="G103" s="8">
        <f>Jan!G98+Feb!G98+Mar!G103</f>
        <v>95744.34</v>
      </c>
      <c r="H103" s="8">
        <f>F103-G103</f>
        <v>-35766.909999999996</v>
      </c>
      <c r="I103" s="61">
        <f>G103/F103</f>
        <v>1.5963394897047105</v>
      </c>
      <c r="J103" s="8">
        <f>Jan!J98+Feb!J98+Mar!J103</f>
        <v>0</v>
      </c>
      <c r="K103" s="8">
        <f>Jan!K98+Feb!K98+Mar!K103</f>
        <v>0</v>
      </c>
      <c r="L103" s="61">
        <f t="shared" ref="L103:L104" si="57">(K103+J103)/F103</f>
        <v>0</v>
      </c>
      <c r="M103" s="8">
        <f t="shared" ref="M103:M104" si="58">K103+G103+J103</f>
        <v>95744.34</v>
      </c>
      <c r="N103" s="8">
        <f t="shared" ref="N103:N104" si="59">H103-K103-J103</f>
        <v>-35766.909999999996</v>
      </c>
      <c r="O103" s="63">
        <f>M103/F103</f>
        <v>1.5963394897047105</v>
      </c>
    </row>
    <row r="104" spans="1:15" s="64" customFormat="1" ht="12.75" hidden="1" x14ac:dyDescent="0.2">
      <c r="A104" s="60" t="s">
        <v>33</v>
      </c>
      <c r="B104" s="141"/>
      <c r="C104" s="8"/>
      <c r="D104" s="8">
        <f>Jan!D99+Feb!D99+Mar!D104</f>
        <v>0</v>
      </c>
      <c r="E104" s="8">
        <f>Jan!E99+Feb!E99+Mar!E104</f>
        <v>0</v>
      </c>
      <c r="F104" s="8">
        <f t="shared" si="56"/>
        <v>0</v>
      </c>
      <c r="G104" s="8">
        <f>Jan!G99+Feb!G99+Mar!G104</f>
        <v>0</v>
      </c>
      <c r="H104" s="8">
        <f>F104-G104</f>
        <v>0</v>
      </c>
      <c r="I104" s="61" t="e">
        <f>G104/F104</f>
        <v>#DIV/0!</v>
      </c>
      <c r="J104" s="8">
        <f>Jan!J99+Feb!J99+Mar!J104</f>
        <v>0</v>
      </c>
      <c r="K104" s="8">
        <f>Jan!K99+Feb!K99+Mar!K104</f>
        <v>0</v>
      </c>
      <c r="L104" s="61" t="e">
        <f t="shared" si="57"/>
        <v>#DIV/0!</v>
      </c>
      <c r="M104" s="8">
        <f t="shared" si="58"/>
        <v>0</v>
      </c>
      <c r="N104" s="8">
        <f t="shared" si="59"/>
        <v>0</v>
      </c>
      <c r="O104" s="63" t="e">
        <f>M104/F104</f>
        <v>#DIV/0!</v>
      </c>
    </row>
    <row r="105" spans="1:15" x14ac:dyDescent="0.25">
      <c r="A105" s="68"/>
      <c r="B105" s="142"/>
      <c r="C105" s="6"/>
      <c r="D105" s="6"/>
      <c r="E105" s="6"/>
      <c r="F105" s="6"/>
      <c r="G105" s="6"/>
      <c r="H105" s="6"/>
      <c r="I105" s="50"/>
      <c r="J105" s="47"/>
      <c r="K105" s="51"/>
      <c r="L105" s="50"/>
      <c r="M105" s="6"/>
      <c r="N105" s="6"/>
      <c r="O105" s="52"/>
    </row>
    <row r="106" spans="1:15" ht="30" x14ac:dyDescent="0.25">
      <c r="A106" s="75" t="s">
        <v>66</v>
      </c>
      <c r="B106" s="140"/>
      <c r="C106" s="6"/>
      <c r="D106" s="6"/>
      <c r="E106" s="6"/>
      <c r="F106" s="6"/>
      <c r="G106" s="6"/>
      <c r="H106" s="6"/>
      <c r="I106" s="50"/>
      <c r="J106" s="47"/>
      <c r="K106" s="51"/>
      <c r="L106" s="50"/>
      <c r="M106" s="6"/>
      <c r="N106" s="6"/>
      <c r="O106" s="52"/>
    </row>
    <row r="107" spans="1:15" x14ac:dyDescent="0.25">
      <c r="A107" s="48"/>
      <c r="B107" s="140"/>
      <c r="C107" s="6"/>
      <c r="D107" s="6"/>
      <c r="E107" s="6"/>
      <c r="F107" s="6"/>
      <c r="G107" s="6"/>
      <c r="H107" s="6"/>
      <c r="I107" s="50"/>
      <c r="J107" s="47"/>
      <c r="K107" s="51"/>
      <c r="L107" s="50"/>
      <c r="M107" s="6"/>
      <c r="N107" s="6"/>
      <c r="O107" s="52"/>
    </row>
    <row r="108" spans="1:15" ht="30" x14ac:dyDescent="0.25">
      <c r="A108" s="55" t="s">
        <v>67</v>
      </c>
      <c r="B108" s="140" t="s">
        <v>68</v>
      </c>
      <c r="C108" s="7">
        <f>SUM(C109:C112)</f>
        <v>0</v>
      </c>
      <c r="D108" s="7">
        <f>SUM(D109:D112)</f>
        <v>291282395.43000001</v>
      </c>
      <c r="E108" s="7">
        <f>SUM(E109:E112)</f>
        <v>0</v>
      </c>
      <c r="F108" s="56">
        <f>D108+E108</f>
        <v>291282395.43000001</v>
      </c>
      <c r="G108" s="56">
        <f>SUM(G109:G112)</f>
        <v>26186547.059999999</v>
      </c>
      <c r="H108" s="56">
        <f>F108-G108</f>
        <v>265095848.37</v>
      </c>
      <c r="I108" s="57">
        <f>G108/F108</f>
        <v>8.9900891611875866E-2</v>
      </c>
      <c r="J108" s="56">
        <f>SUM(J109:J112)</f>
        <v>0</v>
      </c>
      <c r="K108" s="56">
        <f>SUM(K109:K112)</f>
        <v>16943895.039999999</v>
      </c>
      <c r="L108" s="57">
        <f>(K108+J108)/F108</f>
        <v>5.8169993469694252E-2</v>
      </c>
      <c r="M108" s="56">
        <f>K108+G108+J108</f>
        <v>43130442.099999994</v>
      </c>
      <c r="N108" s="56">
        <f>H108-K108-J108</f>
        <v>248151953.33000001</v>
      </c>
      <c r="O108" s="57">
        <f>M108/F108</f>
        <v>0.14807088508157012</v>
      </c>
    </row>
    <row r="109" spans="1:15" s="64" customFormat="1" ht="12.75" x14ac:dyDescent="0.2">
      <c r="A109" s="60" t="s">
        <v>31</v>
      </c>
      <c r="B109" s="141"/>
      <c r="C109" s="8"/>
      <c r="D109" s="8">
        <f>Jan!D104+Feb!D104+Mar!D109</f>
        <v>93000</v>
      </c>
      <c r="E109" s="8">
        <f>Jan!E104+Feb!E104+Mar!E109</f>
        <v>0</v>
      </c>
      <c r="F109" s="8">
        <f>D109+E109</f>
        <v>93000</v>
      </c>
      <c r="G109" s="8">
        <f>Jan!G104+Feb!G104+Mar!G109</f>
        <v>9000</v>
      </c>
      <c r="H109" s="8">
        <f>F109-G109</f>
        <v>84000</v>
      </c>
      <c r="I109" s="61">
        <f>G109/F109</f>
        <v>9.6774193548387094E-2</v>
      </c>
      <c r="J109" s="8">
        <f>Jan!J104+Feb!J104+Mar!J109</f>
        <v>0</v>
      </c>
      <c r="K109" s="8">
        <f>Jan!K104+Feb!K104+Mar!K109</f>
        <v>0</v>
      </c>
      <c r="L109" s="61">
        <f>(K109+J109)/F109</f>
        <v>0</v>
      </c>
      <c r="M109" s="8">
        <f>K109+G109+J109</f>
        <v>9000</v>
      </c>
      <c r="N109" s="8">
        <f>H109-K109-J109</f>
        <v>84000</v>
      </c>
      <c r="O109" s="63">
        <f>M109/F109</f>
        <v>9.6774193548387094E-2</v>
      </c>
    </row>
    <row r="110" spans="1:15" s="64" customFormat="1" ht="12.75" x14ac:dyDescent="0.2">
      <c r="A110" s="60" t="s">
        <v>32</v>
      </c>
      <c r="B110" s="141"/>
      <c r="C110" s="8"/>
      <c r="D110" s="8">
        <f>Jan!D105+Feb!D105+Mar!D110</f>
        <v>291189395.43000001</v>
      </c>
      <c r="E110" s="8">
        <f>Jan!E105+Feb!E105+Mar!E110</f>
        <v>0</v>
      </c>
      <c r="F110" s="8">
        <f t="shared" ref="F110:F111" si="60">D110+E110</f>
        <v>291189395.43000001</v>
      </c>
      <c r="G110" s="8">
        <f>Jan!G105+Feb!G105+Mar!G110</f>
        <v>26177547.059999999</v>
      </c>
      <c r="H110" s="8">
        <f>F110-G110</f>
        <v>265011848.37</v>
      </c>
      <c r="I110" s="61">
        <f>G110/F110</f>
        <v>8.9898696418334742E-2</v>
      </c>
      <c r="J110" s="8">
        <f>Jan!J105+Feb!J105+Mar!J110</f>
        <v>0</v>
      </c>
      <c r="K110" s="8">
        <f>Jan!K105+Feb!K105+Mar!K110</f>
        <v>16943895.039999999</v>
      </c>
      <c r="L110" s="61">
        <f t="shared" ref="L110:L111" si="61">(K110+J110)/F110</f>
        <v>5.8188571788402227E-2</v>
      </c>
      <c r="M110" s="8">
        <f t="shared" ref="M110:M111" si="62">K110+G110+J110</f>
        <v>43121442.099999994</v>
      </c>
      <c r="N110" s="8">
        <f t="shared" ref="N110:N111" si="63">H110-K110-J110</f>
        <v>248067953.33000001</v>
      </c>
      <c r="O110" s="63">
        <f>M110/F110</f>
        <v>0.14808726820673696</v>
      </c>
    </row>
    <row r="111" spans="1:15" s="64" customFormat="1" ht="12.75" hidden="1" x14ac:dyDescent="0.2">
      <c r="A111" s="60" t="s">
        <v>54</v>
      </c>
      <c r="B111" s="141"/>
      <c r="C111" s="8"/>
      <c r="D111" s="8">
        <f>Jan!D106+Feb!D106+Mar!D111</f>
        <v>0</v>
      </c>
      <c r="E111" s="8">
        <f>Jan!E106+Feb!E106+Mar!E111</f>
        <v>0</v>
      </c>
      <c r="F111" s="8">
        <f t="shared" si="60"/>
        <v>0</v>
      </c>
      <c r="G111" s="8">
        <f>Jan!G106+Feb!G106+Mar!G111</f>
        <v>0</v>
      </c>
      <c r="H111" s="8">
        <f>F111-G111</f>
        <v>0</v>
      </c>
      <c r="I111" s="61" t="e">
        <f>G111/F111</f>
        <v>#DIV/0!</v>
      </c>
      <c r="J111" s="8">
        <f>Jan!J106+Feb!J106+Mar!J111</f>
        <v>0</v>
      </c>
      <c r="K111" s="8">
        <f>Jan!K106+Feb!K106+Mar!K111</f>
        <v>0</v>
      </c>
      <c r="L111" s="61" t="e">
        <f t="shared" si="61"/>
        <v>#DIV/0!</v>
      </c>
      <c r="M111" s="8">
        <f t="shared" si="62"/>
        <v>0</v>
      </c>
      <c r="N111" s="8">
        <f t="shared" si="63"/>
        <v>0</v>
      </c>
      <c r="O111" s="63" t="e">
        <f>M111/F111</f>
        <v>#DIV/0!</v>
      </c>
    </row>
    <row r="112" spans="1:15" s="64" customFormat="1" ht="12.75" hidden="1" x14ac:dyDescent="0.2">
      <c r="A112" s="60" t="s">
        <v>33</v>
      </c>
      <c r="B112" s="141"/>
      <c r="C112" s="8"/>
      <c r="D112" s="8">
        <f>Jan!D107+Feb!D107+Mar!D112</f>
        <v>0</v>
      </c>
      <c r="E112" s="8">
        <f>Jan!E107+Feb!E107+Mar!E112</f>
        <v>0</v>
      </c>
      <c r="F112" s="8">
        <f t="shared" ref="F112" si="64">D112+E112</f>
        <v>0</v>
      </c>
      <c r="G112" s="8">
        <f>Jan!G107+Feb!G107+Mar!G112</f>
        <v>0</v>
      </c>
      <c r="H112" s="8">
        <f>F112-G112</f>
        <v>0</v>
      </c>
      <c r="I112" s="61" t="e">
        <f>G112/F112</f>
        <v>#DIV/0!</v>
      </c>
      <c r="J112" s="8">
        <f>Jan!J107+Feb!J107+Mar!J112</f>
        <v>0</v>
      </c>
      <c r="K112" s="8">
        <f>Jan!K107+Feb!K107+Mar!K112</f>
        <v>0</v>
      </c>
      <c r="L112" s="61" t="e">
        <f t="shared" ref="L112" si="65">(K112+J112)/F112</f>
        <v>#DIV/0!</v>
      </c>
      <c r="M112" s="8">
        <f t="shared" ref="M112" si="66">K112+G112+J112</f>
        <v>0</v>
      </c>
      <c r="N112" s="8">
        <f t="shared" ref="N112" si="67">H112-K112-J112</f>
        <v>0</v>
      </c>
      <c r="O112" s="63" t="e">
        <f>M112/F112</f>
        <v>#DIV/0!</v>
      </c>
    </row>
    <row r="113" spans="1:15" x14ac:dyDescent="0.25">
      <c r="A113" s="68"/>
      <c r="B113" s="142"/>
      <c r="C113" s="6"/>
      <c r="D113" s="6"/>
      <c r="E113" s="6"/>
      <c r="F113" s="6"/>
      <c r="G113" s="6"/>
      <c r="H113" s="6"/>
      <c r="I113" s="50"/>
      <c r="J113" s="47"/>
      <c r="K113" s="51"/>
      <c r="L113" s="50"/>
      <c r="M113" s="6"/>
      <c r="N113" s="6"/>
      <c r="O113" s="52"/>
    </row>
    <row r="114" spans="1:15" x14ac:dyDescent="0.25">
      <c r="A114" s="55"/>
      <c r="B114" s="140"/>
      <c r="C114" s="6"/>
      <c r="D114" s="6"/>
      <c r="E114" s="6"/>
      <c r="F114" s="6"/>
      <c r="G114" s="6"/>
      <c r="H114" s="6"/>
      <c r="I114" s="50"/>
      <c r="J114" s="47"/>
      <c r="K114" s="51"/>
      <c r="L114" s="50"/>
      <c r="M114" s="6"/>
      <c r="N114" s="6"/>
      <c r="O114" s="52"/>
    </row>
    <row r="115" spans="1:15" ht="30" x14ac:dyDescent="0.25">
      <c r="A115" s="55" t="s">
        <v>69</v>
      </c>
      <c r="B115" s="140" t="s">
        <v>70</v>
      </c>
      <c r="C115" s="7">
        <f>SUM(C116:C118)</f>
        <v>0</v>
      </c>
      <c r="D115" s="7">
        <f>SUM(D116:D118)</f>
        <v>0</v>
      </c>
      <c r="E115" s="7">
        <f>SUM(E116:E118)</f>
        <v>0</v>
      </c>
      <c r="F115" s="56">
        <f>D115+E115</f>
        <v>0</v>
      </c>
      <c r="G115" s="56">
        <f>SUM(G116:G118)</f>
        <v>0</v>
      </c>
      <c r="H115" s="56">
        <f>F115-G115</f>
        <v>0</v>
      </c>
      <c r="I115" s="57" t="e">
        <f>G115/F115</f>
        <v>#DIV/0!</v>
      </c>
      <c r="J115" s="56">
        <f>SUM(J116:J118)</f>
        <v>0</v>
      </c>
      <c r="K115" s="56">
        <f>SUM(K116:K118)</f>
        <v>0</v>
      </c>
      <c r="L115" s="57" t="e">
        <f>(K115+J115)/F115</f>
        <v>#DIV/0!</v>
      </c>
      <c r="M115" s="56">
        <f>K115+G115+J115</f>
        <v>0</v>
      </c>
      <c r="N115" s="56">
        <f>H115-K115-J115</f>
        <v>0</v>
      </c>
      <c r="O115" s="57" t="e">
        <f>M115/F115</f>
        <v>#DIV/0!</v>
      </c>
    </row>
    <row r="116" spans="1:15" s="64" customFormat="1" ht="12.75" hidden="1" x14ac:dyDescent="0.2">
      <c r="A116" s="60" t="s">
        <v>31</v>
      </c>
      <c r="B116" s="141"/>
      <c r="C116" s="8"/>
      <c r="D116" s="8">
        <f>Jan!D111+Feb!D111+Mar!D116</f>
        <v>0</v>
      </c>
      <c r="E116" s="8">
        <f>Jan!E111+Feb!E111+Mar!E116</f>
        <v>0</v>
      </c>
      <c r="F116" s="8">
        <f>D116+E116</f>
        <v>0</v>
      </c>
      <c r="G116" s="8">
        <f>Jan!G111+Feb!G111+Mar!G116</f>
        <v>0</v>
      </c>
      <c r="H116" s="8">
        <f>F116-G116</f>
        <v>0</v>
      </c>
      <c r="I116" s="61" t="e">
        <f>G116/F116</f>
        <v>#DIV/0!</v>
      </c>
      <c r="J116" s="8">
        <f>Jan!J111+Feb!J111+Mar!J116</f>
        <v>0</v>
      </c>
      <c r="K116" s="8">
        <f>Jan!K111+Feb!K111+Mar!K116</f>
        <v>0</v>
      </c>
      <c r="L116" s="61" t="e">
        <f>(K116+J116)/F116</f>
        <v>#DIV/0!</v>
      </c>
      <c r="M116" s="8">
        <f>K116+G116+J116</f>
        <v>0</v>
      </c>
      <c r="N116" s="8">
        <f>H116-K116-J116</f>
        <v>0</v>
      </c>
      <c r="O116" s="63" t="e">
        <f>M116/F116</f>
        <v>#DIV/0!</v>
      </c>
    </row>
    <row r="117" spans="1:15" s="64" customFormat="1" ht="12.75" x14ac:dyDescent="0.2">
      <c r="A117" s="60" t="s">
        <v>32</v>
      </c>
      <c r="B117" s="141"/>
      <c r="C117" s="8"/>
      <c r="D117" s="8">
        <f>Jan!D112+Feb!D112+Mar!D117</f>
        <v>0</v>
      </c>
      <c r="E117" s="8">
        <f>Jan!E112+Feb!E112+Mar!E117</f>
        <v>0</v>
      </c>
      <c r="F117" s="8">
        <f t="shared" ref="F117:F118" si="68">D117+E117</f>
        <v>0</v>
      </c>
      <c r="G117" s="8">
        <f>Jan!G112+Feb!G112+Mar!G117</f>
        <v>0</v>
      </c>
      <c r="H117" s="8">
        <f>F117-G117</f>
        <v>0</v>
      </c>
      <c r="I117" s="61" t="e">
        <f>G117/F117</f>
        <v>#DIV/0!</v>
      </c>
      <c r="J117" s="8">
        <f>Jan!J112+Feb!J112+Mar!J117</f>
        <v>0</v>
      </c>
      <c r="K117" s="8">
        <f>Jan!K112+Feb!K112+Mar!K117</f>
        <v>0</v>
      </c>
      <c r="L117" s="61" t="e">
        <f t="shared" ref="L117:L118" si="69">(K117+J117)/F117</f>
        <v>#DIV/0!</v>
      </c>
      <c r="M117" s="8">
        <f t="shared" ref="M117:M118" si="70">K117+G117+J117</f>
        <v>0</v>
      </c>
      <c r="N117" s="8">
        <f t="shared" ref="N117:N118" si="71">H117-K117-J117</f>
        <v>0</v>
      </c>
      <c r="O117" s="63" t="e">
        <f>M117/F117</f>
        <v>#DIV/0!</v>
      </c>
    </row>
    <row r="118" spans="1:15" s="64" customFormat="1" ht="12.75" hidden="1" x14ac:dyDescent="0.2">
      <c r="A118" s="60" t="s">
        <v>33</v>
      </c>
      <c r="B118" s="141"/>
      <c r="C118" s="8"/>
      <c r="D118" s="8">
        <f>Jan!D113+Feb!D113+Mar!D118</f>
        <v>0</v>
      </c>
      <c r="E118" s="8">
        <f>Jan!E113+Feb!E113+Mar!E118</f>
        <v>0</v>
      </c>
      <c r="F118" s="8">
        <f t="shared" si="68"/>
        <v>0</v>
      </c>
      <c r="G118" s="8">
        <f>Jan!G113+Feb!G113+Mar!G118</f>
        <v>0</v>
      </c>
      <c r="H118" s="8">
        <f>F118-G118</f>
        <v>0</v>
      </c>
      <c r="I118" s="61" t="e">
        <f>G118/F118</f>
        <v>#DIV/0!</v>
      </c>
      <c r="J118" s="8">
        <f>Jan!J113+Feb!J113+Mar!J118</f>
        <v>0</v>
      </c>
      <c r="K118" s="8">
        <f>Jan!K113+Feb!K113+Mar!K118</f>
        <v>0</v>
      </c>
      <c r="L118" s="61" t="e">
        <f t="shared" si="69"/>
        <v>#DIV/0!</v>
      </c>
      <c r="M118" s="8">
        <f t="shared" si="70"/>
        <v>0</v>
      </c>
      <c r="N118" s="8">
        <f t="shared" si="71"/>
        <v>0</v>
      </c>
      <c r="O118" s="63" t="e">
        <f>M118/F118</f>
        <v>#DIV/0!</v>
      </c>
    </row>
    <row r="119" spans="1:15" x14ac:dyDescent="0.25">
      <c r="A119" s="68"/>
      <c r="B119" s="142"/>
      <c r="C119" s="6"/>
      <c r="D119" s="6"/>
      <c r="E119" s="6"/>
      <c r="F119" s="6"/>
      <c r="G119" s="8"/>
      <c r="H119" s="6"/>
      <c r="I119" s="50"/>
      <c r="J119" s="47"/>
      <c r="K119" s="51"/>
      <c r="L119" s="50"/>
      <c r="M119" s="6"/>
      <c r="N119" s="6"/>
      <c r="O119" s="52"/>
    </row>
    <row r="120" spans="1:15" ht="60" x14ac:dyDescent="0.25">
      <c r="A120" s="75" t="s">
        <v>71</v>
      </c>
      <c r="B120" s="140"/>
      <c r="C120" s="6"/>
      <c r="D120" s="6"/>
      <c r="E120" s="6"/>
      <c r="F120" s="6"/>
      <c r="G120" s="6"/>
      <c r="H120" s="6"/>
      <c r="I120" s="50"/>
      <c r="J120" s="47"/>
      <c r="K120" s="51"/>
      <c r="L120" s="50"/>
      <c r="M120" s="6"/>
      <c r="N120" s="6"/>
      <c r="O120" s="52"/>
    </row>
    <row r="121" spans="1:15" x14ac:dyDescent="0.25">
      <c r="A121" s="48"/>
      <c r="B121" s="140"/>
      <c r="C121" s="6"/>
      <c r="D121" s="6"/>
      <c r="E121" s="6"/>
      <c r="F121" s="6"/>
      <c r="G121" s="6"/>
      <c r="H121" s="6"/>
      <c r="I121" s="50"/>
      <c r="J121" s="47"/>
      <c r="K121" s="51"/>
      <c r="L121" s="50"/>
      <c r="M121" s="6"/>
      <c r="N121" s="6"/>
      <c r="O121" s="52"/>
    </row>
    <row r="122" spans="1:15" x14ac:dyDescent="0.25">
      <c r="A122" s="48"/>
      <c r="B122" s="140"/>
      <c r="C122" s="6"/>
      <c r="D122" s="6"/>
      <c r="E122" s="6"/>
      <c r="F122" s="6"/>
      <c r="G122" s="6"/>
      <c r="H122" s="6"/>
      <c r="I122" s="50"/>
      <c r="J122" s="47"/>
      <c r="K122" s="51"/>
      <c r="L122" s="50"/>
      <c r="M122" s="6"/>
      <c r="N122" s="6"/>
      <c r="O122" s="52"/>
    </row>
    <row r="123" spans="1:15" ht="45" x14ac:dyDescent="0.25">
      <c r="A123" s="55" t="s">
        <v>72</v>
      </c>
      <c r="B123" s="140" t="s">
        <v>73</v>
      </c>
      <c r="C123" s="7">
        <f>SUM(C124:C126)</f>
        <v>0</v>
      </c>
      <c r="D123" s="7">
        <f>SUM(D124:D126)</f>
        <v>0</v>
      </c>
      <c r="E123" s="7">
        <f>SUM(E124:E126)</f>
        <v>5000000</v>
      </c>
      <c r="F123" s="56">
        <f>D123+E123</f>
        <v>5000000</v>
      </c>
      <c r="G123" s="56">
        <f>SUM(G124:G126)</f>
        <v>4772964.92</v>
      </c>
      <c r="H123" s="56">
        <f>F123-G123</f>
        <v>227035.08000000007</v>
      </c>
      <c r="I123" s="57">
        <f>G123/F123</f>
        <v>0.95459298400000003</v>
      </c>
      <c r="J123" s="56">
        <f>SUM(J124:J126)</f>
        <v>21840.5</v>
      </c>
      <c r="K123" s="56">
        <f>SUM(K124:K126)</f>
        <v>0</v>
      </c>
      <c r="L123" s="57">
        <f>(K123+J123)/F123</f>
        <v>4.3680999999999998E-3</v>
      </c>
      <c r="M123" s="56">
        <f>K123+G123+J123</f>
        <v>4794805.42</v>
      </c>
      <c r="N123" s="56">
        <f>H123-K123-J123</f>
        <v>205194.58000000007</v>
      </c>
      <c r="O123" s="57">
        <f>M123/F123</f>
        <v>0.95896108400000002</v>
      </c>
    </row>
    <row r="124" spans="1:15" s="64" customFormat="1" ht="12.75" hidden="1" x14ac:dyDescent="0.2">
      <c r="A124" s="60" t="s">
        <v>31</v>
      </c>
      <c r="B124" s="141"/>
      <c r="C124" s="8"/>
      <c r="D124" s="8">
        <f>Jan!D119+Feb!D119+Mar!D124</f>
        <v>0</v>
      </c>
      <c r="E124" s="8">
        <f>Jan!E119+Feb!E119+Mar!E124</f>
        <v>0</v>
      </c>
      <c r="F124" s="8">
        <f>D124+E124</f>
        <v>0</v>
      </c>
      <c r="G124" s="8">
        <f>Jan!G119+Feb!G119+Mar!G124</f>
        <v>0</v>
      </c>
      <c r="H124" s="8">
        <f>F124-G124</f>
        <v>0</v>
      </c>
      <c r="I124" s="61" t="e">
        <f>G124/F124</f>
        <v>#DIV/0!</v>
      </c>
      <c r="J124" s="8">
        <f>Jan!J119+Feb!J119+Mar!J124</f>
        <v>0</v>
      </c>
      <c r="K124" s="8">
        <f>Jan!K119+Feb!K119+Mar!K124</f>
        <v>0</v>
      </c>
      <c r="L124" s="61" t="e">
        <f>(K124+J124)/F124</f>
        <v>#DIV/0!</v>
      </c>
      <c r="M124" s="8">
        <f>K124+G124+J124</f>
        <v>0</v>
      </c>
      <c r="N124" s="8">
        <f>H124-K124-J124</f>
        <v>0</v>
      </c>
      <c r="O124" s="63" t="e">
        <f>M124/F124</f>
        <v>#DIV/0!</v>
      </c>
    </row>
    <row r="125" spans="1:15" s="64" customFormat="1" ht="12.75" x14ac:dyDescent="0.2">
      <c r="A125" s="60" t="s">
        <v>32</v>
      </c>
      <c r="B125" s="141"/>
      <c r="C125" s="8"/>
      <c r="D125" s="8">
        <f>Jan!D120+Feb!D120+Mar!D125</f>
        <v>0</v>
      </c>
      <c r="E125" s="8">
        <f>Jan!E120+Feb!E120+Mar!E125</f>
        <v>5000000</v>
      </c>
      <c r="F125" s="8">
        <f t="shared" ref="F125:F126" si="72">D125+E125</f>
        <v>5000000</v>
      </c>
      <c r="G125" s="8">
        <f>Jan!G120+Feb!G120+Mar!G125</f>
        <v>4772964.92</v>
      </c>
      <c r="H125" s="8">
        <f>F125-G125</f>
        <v>227035.08000000007</v>
      </c>
      <c r="I125" s="61">
        <f>G125/F125</f>
        <v>0.95459298400000003</v>
      </c>
      <c r="J125" s="8">
        <f>Jan!J120+Feb!J120+Mar!J125</f>
        <v>21840.5</v>
      </c>
      <c r="K125" s="8">
        <f>Jan!K120+Feb!K120+Mar!K125</f>
        <v>0</v>
      </c>
      <c r="L125" s="61">
        <f t="shared" ref="L125:L126" si="73">(K125+J125)/F125</f>
        <v>4.3680999999999998E-3</v>
      </c>
      <c r="M125" s="8">
        <f t="shared" ref="M125:M126" si="74">K125+G125+J125</f>
        <v>4794805.42</v>
      </c>
      <c r="N125" s="8">
        <f t="shared" ref="N125:N126" si="75">H125-K125-J125</f>
        <v>205194.58000000007</v>
      </c>
      <c r="O125" s="63">
        <f>M125/F125</f>
        <v>0.95896108400000002</v>
      </c>
    </row>
    <row r="126" spans="1:15" s="64" customFormat="1" ht="12.75" hidden="1" x14ac:dyDescent="0.2">
      <c r="A126" s="60" t="s">
        <v>33</v>
      </c>
      <c r="B126" s="141"/>
      <c r="C126" s="8"/>
      <c r="D126" s="8">
        <f>Jan!D121+Feb!D121+Mar!D126</f>
        <v>0</v>
      </c>
      <c r="E126" s="8">
        <f>Jan!E121+Feb!E121+Mar!E126</f>
        <v>0</v>
      </c>
      <c r="F126" s="8">
        <f t="shared" si="72"/>
        <v>0</v>
      </c>
      <c r="G126" s="8">
        <f>Jan!G121+Feb!G121+Mar!G126</f>
        <v>0</v>
      </c>
      <c r="H126" s="8">
        <f>F126-G126</f>
        <v>0</v>
      </c>
      <c r="I126" s="61" t="e">
        <f>G126/F126</f>
        <v>#DIV/0!</v>
      </c>
      <c r="J126" s="8">
        <f>Jan!J121+Feb!J121+Mar!J126</f>
        <v>0</v>
      </c>
      <c r="K126" s="8">
        <f>Jan!K121+Feb!K121+Mar!K126</f>
        <v>0</v>
      </c>
      <c r="L126" s="61" t="e">
        <f t="shared" si="73"/>
        <v>#DIV/0!</v>
      </c>
      <c r="M126" s="8">
        <f t="shared" si="74"/>
        <v>0</v>
      </c>
      <c r="N126" s="8">
        <f t="shared" si="75"/>
        <v>0</v>
      </c>
      <c r="O126" s="63" t="e">
        <f>M126/F126</f>
        <v>#DIV/0!</v>
      </c>
    </row>
    <row r="127" spans="1:15" x14ac:dyDescent="0.25">
      <c r="A127" s="68"/>
      <c r="B127" s="142"/>
      <c r="C127" s="6"/>
      <c r="D127" s="6"/>
      <c r="E127" s="6"/>
      <c r="F127" s="6"/>
      <c r="G127" s="8"/>
      <c r="H127" s="6"/>
      <c r="I127" s="50"/>
      <c r="J127" s="47"/>
      <c r="K127" s="51"/>
      <c r="L127" s="50"/>
      <c r="M127" s="6"/>
      <c r="N127" s="6"/>
      <c r="O127" s="52"/>
    </row>
    <row r="128" spans="1:15" ht="30" x14ac:dyDescent="0.25">
      <c r="A128" s="55" t="s">
        <v>74</v>
      </c>
      <c r="B128" s="140" t="s">
        <v>75</v>
      </c>
      <c r="C128" s="7">
        <f>SUM(C129:C131)</f>
        <v>0</v>
      </c>
      <c r="D128" s="7">
        <f>SUM(D129:D131)</f>
        <v>0</v>
      </c>
      <c r="E128" s="7">
        <f>SUM(E129:E131)</f>
        <v>0</v>
      </c>
      <c r="F128" s="56">
        <f>D128+E128</f>
        <v>0</v>
      </c>
      <c r="G128" s="56">
        <f>SUM(G129:G131)</f>
        <v>0</v>
      </c>
      <c r="H128" s="56">
        <f>F128-G128</f>
        <v>0</v>
      </c>
      <c r="I128" s="57" t="e">
        <f>G128/F128</f>
        <v>#DIV/0!</v>
      </c>
      <c r="J128" s="56">
        <f>SUM(J129:J131)</f>
        <v>0</v>
      </c>
      <c r="K128" s="56">
        <f>SUM(K129:K131)</f>
        <v>0</v>
      </c>
      <c r="L128" s="57" t="e">
        <f>(K128+J128)/F128</f>
        <v>#DIV/0!</v>
      </c>
      <c r="M128" s="56">
        <f>K128+G128+J128</f>
        <v>0</v>
      </c>
      <c r="N128" s="56">
        <f>H128-K128-J128</f>
        <v>0</v>
      </c>
      <c r="O128" s="57" t="e">
        <f>M128/F128</f>
        <v>#DIV/0!</v>
      </c>
    </row>
    <row r="129" spans="1:15" s="64" customFormat="1" ht="12.75" hidden="1" x14ac:dyDescent="0.2">
      <c r="A129" s="60" t="s">
        <v>31</v>
      </c>
      <c r="B129" s="141"/>
      <c r="C129" s="8"/>
      <c r="D129" s="8">
        <f>Jan!D124+Feb!D124+Mar!D129</f>
        <v>0</v>
      </c>
      <c r="E129" s="8">
        <f>Jan!E124+Feb!E124+Mar!E129</f>
        <v>0</v>
      </c>
      <c r="F129" s="8">
        <f>D129+E129</f>
        <v>0</v>
      </c>
      <c r="G129" s="8">
        <f>Jan!G124+Feb!G124+Mar!G129</f>
        <v>0</v>
      </c>
      <c r="H129" s="8">
        <f>F129-G129</f>
        <v>0</v>
      </c>
      <c r="I129" s="61" t="e">
        <f>G129/F129</f>
        <v>#DIV/0!</v>
      </c>
      <c r="J129" s="8">
        <f>Jan!J124+Feb!J124+Mar!J129</f>
        <v>0</v>
      </c>
      <c r="K129" s="8">
        <f>Jan!K124+Feb!K124+Mar!K129</f>
        <v>0</v>
      </c>
      <c r="L129" s="61" t="e">
        <f>(K129+J129)/F129</f>
        <v>#DIV/0!</v>
      </c>
      <c r="M129" s="8">
        <f>K129+G129+J129</f>
        <v>0</v>
      </c>
      <c r="N129" s="8">
        <f>H129-K129-J129</f>
        <v>0</v>
      </c>
      <c r="O129" s="63" t="e">
        <f>M129/F129</f>
        <v>#DIV/0!</v>
      </c>
    </row>
    <row r="130" spans="1:15" s="64" customFormat="1" ht="12.75" x14ac:dyDescent="0.2">
      <c r="A130" s="60" t="s">
        <v>32</v>
      </c>
      <c r="B130" s="141"/>
      <c r="C130" s="8"/>
      <c r="D130" s="8">
        <f>Jan!D125+Feb!D125+Mar!D130</f>
        <v>0</v>
      </c>
      <c r="E130" s="8">
        <f>Jan!E125+Feb!E125+Mar!E130</f>
        <v>0</v>
      </c>
      <c r="F130" s="8">
        <f t="shared" ref="F130:F131" si="76">D130+E130</f>
        <v>0</v>
      </c>
      <c r="G130" s="8">
        <f>Jan!G125+Feb!G125+Mar!G130</f>
        <v>0</v>
      </c>
      <c r="H130" s="8">
        <f>F130-G130</f>
        <v>0</v>
      </c>
      <c r="I130" s="61" t="e">
        <f>G130/F130</f>
        <v>#DIV/0!</v>
      </c>
      <c r="J130" s="8">
        <f>Jan!J125+Feb!J125+Mar!J130</f>
        <v>0</v>
      </c>
      <c r="K130" s="8">
        <f>Jan!K125+Feb!K125+Mar!K130</f>
        <v>0</v>
      </c>
      <c r="L130" s="61" t="e">
        <f t="shared" ref="L130:L131" si="77">(K130+J130)/F130</f>
        <v>#DIV/0!</v>
      </c>
      <c r="M130" s="8">
        <f t="shared" ref="M130:M131" si="78">K130+G130+J130</f>
        <v>0</v>
      </c>
      <c r="N130" s="8">
        <f t="shared" ref="N130:N131" si="79">H130-K130-J130</f>
        <v>0</v>
      </c>
      <c r="O130" s="63" t="e">
        <f>M130/F130</f>
        <v>#DIV/0!</v>
      </c>
    </row>
    <row r="131" spans="1:15" s="64" customFormat="1" ht="12.75" hidden="1" x14ac:dyDescent="0.2">
      <c r="A131" s="60" t="s">
        <v>33</v>
      </c>
      <c r="B131" s="141"/>
      <c r="C131" s="8"/>
      <c r="D131" s="8">
        <f>Jan!D126+Feb!D126+Mar!D131</f>
        <v>0</v>
      </c>
      <c r="E131" s="8">
        <f>Jan!E126+Feb!E126+Mar!E131</f>
        <v>0</v>
      </c>
      <c r="F131" s="8">
        <f t="shared" si="76"/>
        <v>0</v>
      </c>
      <c r="G131" s="8">
        <f>Jan!G126+Feb!G126+Mar!G131</f>
        <v>0</v>
      </c>
      <c r="H131" s="8">
        <f>F131-G131</f>
        <v>0</v>
      </c>
      <c r="I131" s="61" t="e">
        <f>G131/F131</f>
        <v>#DIV/0!</v>
      </c>
      <c r="J131" s="8">
        <f>Jan!J126+Feb!J126+Mar!J131</f>
        <v>0</v>
      </c>
      <c r="K131" s="8">
        <f>Jan!K126+Feb!K126+Mar!K131</f>
        <v>0</v>
      </c>
      <c r="L131" s="61" t="e">
        <f t="shared" si="77"/>
        <v>#DIV/0!</v>
      </c>
      <c r="M131" s="8">
        <f t="shared" si="78"/>
        <v>0</v>
      </c>
      <c r="N131" s="8">
        <f t="shared" si="79"/>
        <v>0</v>
      </c>
      <c r="O131" s="63" t="e">
        <f>M131/F131</f>
        <v>#DIV/0!</v>
      </c>
    </row>
    <row r="132" spans="1:15" x14ac:dyDescent="0.25">
      <c r="A132" s="68"/>
      <c r="B132" s="142"/>
      <c r="C132" s="6"/>
      <c r="D132" s="6"/>
      <c r="E132" s="6"/>
      <c r="F132" s="6"/>
      <c r="G132" s="8"/>
      <c r="H132" s="6"/>
      <c r="I132" s="50"/>
      <c r="J132" s="47"/>
      <c r="K132" s="51"/>
      <c r="L132" s="50"/>
      <c r="M132" s="6"/>
      <c r="N132" s="6"/>
      <c r="O132" s="52"/>
    </row>
    <row r="133" spans="1:15" x14ac:dyDescent="0.25">
      <c r="A133" s="48" t="s">
        <v>76</v>
      </c>
      <c r="B133" s="140"/>
      <c r="C133" s="6"/>
      <c r="D133" s="6"/>
      <c r="E133" s="6"/>
      <c r="F133" s="6"/>
      <c r="G133" s="6"/>
      <c r="H133" s="6"/>
      <c r="I133" s="50"/>
      <c r="J133" s="47"/>
      <c r="K133" s="51"/>
      <c r="L133" s="50"/>
      <c r="M133" s="6"/>
      <c r="N133" s="6"/>
      <c r="O133" s="52"/>
    </row>
    <row r="134" spans="1:15" x14ac:dyDescent="0.25">
      <c r="A134" s="48"/>
      <c r="B134" s="140"/>
      <c r="C134" s="6"/>
      <c r="D134" s="6"/>
      <c r="E134" s="6"/>
      <c r="F134" s="6"/>
      <c r="G134" s="6"/>
      <c r="H134" s="6"/>
      <c r="I134" s="50"/>
      <c r="J134" s="47"/>
      <c r="K134" s="51"/>
      <c r="L134" s="50"/>
      <c r="M134" s="6"/>
      <c r="N134" s="6"/>
      <c r="O134" s="52"/>
    </row>
    <row r="135" spans="1:15" x14ac:dyDescent="0.25">
      <c r="A135" s="48"/>
      <c r="B135" s="140"/>
      <c r="C135" s="6"/>
      <c r="D135" s="6"/>
      <c r="E135" s="6"/>
      <c r="F135" s="6"/>
      <c r="G135" s="6"/>
      <c r="H135" s="6"/>
      <c r="I135" s="50"/>
      <c r="J135" s="47"/>
      <c r="K135" s="51"/>
      <c r="L135" s="50"/>
      <c r="M135" s="6"/>
      <c r="N135" s="6"/>
      <c r="O135" s="52"/>
    </row>
    <row r="136" spans="1:15" ht="45" x14ac:dyDescent="0.25">
      <c r="A136" s="55" t="s">
        <v>77</v>
      </c>
      <c r="B136" s="140" t="s">
        <v>78</v>
      </c>
      <c r="C136" s="7">
        <f>SUM(C137:C139)</f>
        <v>0</v>
      </c>
      <c r="D136" s="7">
        <f>SUM(D137:D139)</f>
        <v>0</v>
      </c>
      <c r="E136" s="7">
        <f>SUM(E137:E139)</f>
        <v>0</v>
      </c>
      <c r="F136" s="56">
        <f>D136+E136</f>
        <v>0</v>
      </c>
      <c r="G136" s="56">
        <f>SUM(G137:G139)</f>
        <v>0</v>
      </c>
      <c r="H136" s="56">
        <f>F136-G136</f>
        <v>0</v>
      </c>
      <c r="I136" s="57" t="e">
        <f>G136/F136</f>
        <v>#DIV/0!</v>
      </c>
      <c r="J136" s="56">
        <f>SUM(J137:J139)</f>
        <v>0</v>
      </c>
      <c r="K136" s="56">
        <f>SUM(K137:K139)</f>
        <v>0</v>
      </c>
      <c r="L136" s="57" t="e">
        <f>(K136+J136)/F136</f>
        <v>#DIV/0!</v>
      </c>
      <c r="M136" s="56">
        <f>K136+G136+J136</f>
        <v>0</v>
      </c>
      <c r="N136" s="56">
        <f>H136-K136-J136</f>
        <v>0</v>
      </c>
      <c r="O136" s="57" t="e">
        <f>M136/F136</f>
        <v>#DIV/0!</v>
      </c>
    </row>
    <row r="137" spans="1:15" s="64" customFormat="1" ht="12.75" x14ac:dyDescent="0.2">
      <c r="A137" s="60" t="s">
        <v>31</v>
      </c>
      <c r="B137" s="141"/>
      <c r="C137" s="8"/>
      <c r="D137" s="8">
        <f>Jan!D132+Feb!D132+Mar!D137</f>
        <v>0</v>
      </c>
      <c r="E137" s="8">
        <f>Jan!E132+Feb!E132+Mar!E137</f>
        <v>0</v>
      </c>
      <c r="F137" s="8">
        <f>D137+E137</f>
        <v>0</v>
      </c>
      <c r="G137" s="8">
        <f>Jan!G132+Feb!G132+Mar!G137</f>
        <v>0</v>
      </c>
      <c r="H137" s="8">
        <f>F137-G137</f>
        <v>0</v>
      </c>
      <c r="I137" s="61" t="e">
        <f>G137/F137</f>
        <v>#DIV/0!</v>
      </c>
      <c r="J137" s="8">
        <f>Jan!J132+Feb!J132+Mar!J137</f>
        <v>0</v>
      </c>
      <c r="K137" s="8">
        <f>Jan!K132+Feb!K132+Mar!K137</f>
        <v>0</v>
      </c>
      <c r="L137" s="61" t="e">
        <f>(K137+J137)/F137</f>
        <v>#DIV/0!</v>
      </c>
      <c r="M137" s="8">
        <f>K137+G137+J137</f>
        <v>0</v>
      </c>
      <c r="N137" s="8">
        <f>H137-K137-J137</f>
        <v>0</v>
      </c>
      <c r="O137" s="63" t="e">
        <f>M137/F137</f>
        <v>#DIV/0!</v>
      </c>
    </row>
    <row r="138" spans="1:15" s="64" customFormat="1" ht="12.75" x14ac:dyDescent="0.2">
      <c r="A138" s="60" t="s">
        <v>32</v>
      </c>
      <c r="B138" s="141"/>
      <c r="C138" s="8"/>
      <c r="D138" s="8">
        <f>Jan!D133+Feb!D133+Mar!D138</f>
        <v>0</v>
      </c>
      <c r="E138" s="8">
        <f>Jan!E133+Feb!E133+Mar!E138</f>
        <v>0</v>
      </c>
      <c r="F138" s="8">
        <f t="shared" ref="F138:F139" si="80">D138+E138</f>
        <v>0</v>
      </c>
      <c r="G138" s="8">
        <f>Jan!G133+Feb!G133+Mar!G138</f>
        <v>0</v>
      </c>
      <c r="H138" s="8">
        <f>F138-G138</f>
        <v>0</v>
      </c>
      <c r="I138" s="61" t="e">
        <f>G138/F138</f>
        <v>#DIV/0!</v>
      </c>
      <c r="J138" s="8">
        <f>Jan!J133+Feb!J133+Mar!J138</f>
        <v>0</v>
      </c>
      <c r="K138" s="8">
        <f>Jan!K133+Feb!K133+Mar!K138</f>
        <v>0</v>
      </c>
      <c r="L138" s="61" t="e">
        <f t="shared" ref="L138:L139" si="81">(K138+J138)/F138</f>
        <v>#DIV/0!</v>
      </c>
      <c r="M138" s="8">
        <f t="shared" ref="M138:M139" si="82">K138+G138+J138</f>
        <v>0</v>
      </c>
      <c r="N138" s="8">
        <f t="shared" ref="N138:N139" si="83">H138-K138-J138</f>
        <v>0</v>
      </c>
      <c r="O138" s="63" t="e">
        <f>M138/F138</f>
        <v>#DIV/0!</v>
      </c>
    </row>
    <row r="139" spans="1:15" s="64" customFormat="1" ht="12.75" x14ac:dyDescent="0.2">
      <c r="A139" s="60" t="s">
        <v>33</v>
      </c>
      <c r="B139" s="141"/>
      <c r="C139" s="8"/>
      <c r="D139" s="8">
        <f>Jan!D134+Feb!D134+Mar!D139</f>
        <v>0</v>
      </c>
      <c r="E139" s="8">
        <f>Jan!E134+Feb!E134+Mar!E139</f>
        <v>0</v>
      </c>
      <c r="F139" s="8">
        <f t="shared" si="80"/>
        <v>0</v>
      </c>
      <c r="G139" s="8">
        <f>Jan!G134+Feb!G134+Mar!G139</f>
        <v>0</v>
      </c>
      <c r="H139" s="8">
        <f>F139-G139</f>
        <v>0</v>
      </c>
      <c r="I139" s="61" t="e">
        <f>G139/F139</f>
        <v>#DIV/0!</v>
      </c>
      <c r="J139" s="8">
        <f>Jan!J134+Feb!J134+Mar!J139</f>
        <v>0</v>
      </c>
      <c r="K139" s="8">
        <f>Jan!K134+Feb!K134+Mar!K139</f>
        <v>0</v>
      </c>
      <c r="L139" s="61" t="e">
        <f t="shared" si="81"/>
        <v>#DIV/0!</v>
      </c>
      <c r="M139" s="8">
        <f t="shared" si="82"/>
        <v>0</v>
      </c>
      <c r="N139" s="8">
        <f t="shared" si="83"/>
        <v>0</v>
      </c>
      <c r="O139" s="63" t="e">
        <f>M139/F139</f>
        <v>#DIV/0!</v>
      </c>
    </row>
    <row r="140" spans="1:15" x14ac:dyDescent="0.25">
      <c r="A140" s="68"/>
      <c r="B140" s="142"/>
      <c r="C140" s="6"/>
      <c r="D140" s="6"/>
      <c r="E140" s="6"/>
      <c r="F140" s="6"/>
      <c r="G140" s="8"/>
      <c r="H140" s="6"/>
      <c r="I140" s="50"/>
      <c r="J140" s="47"/>
      <c r="K140" s="51"/>
      <c r="L140" s="50"/>
      <c r="M140" s="6"/>
      <c r="N140" s="6"/>
      <c r="O140" s="52"/>
    </row>
    <row r="141" spans="1:15" x14ac:dyDescent="0.25">
      <c r="A141" s="48"/>
      <c r="B141" s="140"/>
      <c r="C141" s="6"/>
      <c r="D141" s="6"/>
      <c r="E141" s="6"/>
      <c r="F141" s="6"/>
      <c r="G141" s="6"/>
      <c r="H141" s="6"/>
      <c r="I141" s="50"/>
      <c r="J141" s="47"/>
      <c r="K141" s="51"/>
      <c r="L141" s="50"/>
      <c r="M141" s="6"/>
      <c r="N141" s="6"/>
      <c r="O141" s="52"/>
    </row>
    <row r="142" spans="1:15" ht="75" x14ac:dyDescent="0.25">
      <c r="A142" s="55" t="s">
        <v>79</v>
      </c>
      <c r="B142" s="140" t="s">
        <v>80</v>
      </c>
      <c r="C142" s="7">
        <f>SUM(C143:C145)</f>
        <v>0</v>
      </c>
      <c r="D142" s="7">
        <f>SUM(D143:D145)</f>
        <v>0</v>
      </c>
      <c r="E142" s="7">
        <f>SUM(E143:E145)</f>
        <v>0</v>
      </c>
      <c r="F142" s="56">
        <f>D142+E142</f>
        <v>0</v>
      </c>
      <c r="G142" s="56">
        <f>SUM(G143:G145)</f>
        <v>0</v>
      </c>
      <c r="H142" s="56">
        <f>F142-G142</f>
        <v>0</v>
      </c>
      <c r="I142" s="57" t="e">
        <f>G142/F142</f>
        <v>#DIV/0!</v>
      </c>
      <c r="J142" s="56">
        <f>SUM(J143:J145)</f>
        <v>0</v>
      </c>
      <c r="K142" s="56">
        <f>SUM(K143:K145)</f>
        <v>0</v>
      </c>
      <c r="L142" s="57" t="e">
        <f>(K142+J142)/F142</f>
        <v>#DIV/0!</v>
      </c>
      <c r="M142" s="56">
        <f>K142+G142+J142</f>
        <v>0</v>
      </c>
      <c r="N142" s="56">
        <f>H142-K142-J142</f>
        <v>0</v>
      </c>
      <c r="O142" s="57" t="e">
        <f>M142/F142</f>
        <v>#DIV/0!</v>
      </c>
    </row>
    <row r="143" spans="1:15" s="64" customFormat="1" ht="12.75" x14ac:dyDescent="0.2">
      <c r="A143" s="60" t="s">
        <v>31</v>
      </c>
      <c r="B143" s="141"/>
      <c r="C143" s="8"/>
      <c r="D143" s="8">
        <f>Jan!D138+Feb!D138+Mar!D143</f>
        <v>0</v>
      </c>
      <c r="E143" s="8">
        <f>Jan!E138+Feb!E138+Mar!E143</f>
        <v>0</v>
      </c>
      <c r="F143" s="8">
        <f>D143+E143</f>
        <v>0</v>
      </c>
      <c r="G143" s="8">
        <f>Jan!G138+Feb!G138+Mar!G143</f>
        <v>0</v>
      </c>
      <c r="H143" s="8">
        <f>F143-G143</f>
        <v>0</v>
      </c>
      <c r="I143" s="61" t="e">
        <f>G143/F143</f>
        <v>#DIV/0!</v>
      </c>
      <c r="J143" s="8">
        <f>Jan!J138+Feb!J138+Mar!J143</f>
        <v>0</v>
      </c>
      <c r="K143" s="8">
        <f>Jan!K138+Feb!K138+Mar!K143</f>
        <v>0</v>
      </c>
      <c r="L143" s="61" t="e">
        <f>(K143+J143)/F143</f>
        <v>#DIV/0!</v>
      </c>
      <c r="M143" s="8">
        <f>K143+G143+J143</f>
        <v>0</v>
      </c>
      <c r="N143" s="8">
        <f>H143-K143-J143</f>
        <v>0</v>
      </c>
      <c r="O143" s="63" t="e">
        <f>M143/F143</f>
        <v>#DIV/0!</v>
      </c>
    </row>
    <row r="144" spans="1:15" s="64" customFormat="1" ht="12.75" x14ac:dyDescent="0.2">
      <c r="A144" s="60" t="s">
        <v>32</v>
      </c>
      <c r="B144" s="141"/>
      <c r="C144" s="8"/>
      <c r="D144" s="8">
        <f>Jan!D139+Feb!D139+Mar!D144</f>
        <v>0</v>
      </c>
      <c r="E144" s="8">
        <f>Jan!E139+Feb!E139+Mar!E144</f>
        <v>0</v>
      </c>
      <c r="F144" s="8">
        <f t="shared" ref="F144:F145" si="84">D144+E144</f>
        <v>0</v>
      </c>
      <c r="G144" s="8">
        <f>Jan!G139+Feb!G139+Mar!G144</f>
        <v>0</v>
      </c>
      <c r="H144" s="8">
        <f>F144-G144</f>
        <v>0</v>
      </c>
      <c r="I144" s="61" t="e">
        <f>G144/F144</f>
        <v>#DIV/0!</v>
      </c>
      <c r="J144" s="8">
        <f>Jan!J139+Feb!J139+Mar!J144</f>
        <v>0</v>
      </c>
      <c r="K144" s="8">
        <f>Jan!K139+Feb!K139+Mar!K144</f>
        <v>0</v>
      </c>
      <c r="L144" s="61" t="e">
        <f t="shared" ref="L144:L145" si="85">(K144+J144)/F144</f>
        <v>#DIV/0!</v>
      </c>
      <c r="M144" s="8">
        <f t="shared" ref="M144:M145" si="86">K144+G144+J144</f>
        <v>0</v>
      </c>
      <c r="N144" s="8">
        <f t="shared" ref="N144:N145" si="87">H144-K144-J144</f>
        <v>0</v>
      </c>
      <c r="O144" s="63" t="e">
        <f>M144/F144</f>
        <v>#DIV/0!</v>
      </c>
    </row>
    <row r="145" spans="1:15" s="64" customFormat="1" ht="12.75" x14ac:dyDescent="0.2">
      <c r="A145" s="60" t="s">
        <v>33</v>
      </c>
      <c r="B145" s="141"/>
      <c r="C145" s="8"/>
      <c r="D145" s="8">
        <f>Jan!D140+Feb!D140+Mar!D145</f>
        <v>0</v>
      </c>
      <c r="E145" s="8">
        <f>Jan!E140+Feb!E140+Mar!E145</f>
        <v>0</v>
      </c>
      <c r="F145" s="8">
        <f t="shared" si="84"/>
        <v>0</v>
      </c>
      <c r="G145" s="8">
        <f>Jan!G140+Feb!G140+Mar!G145</f>
        <v>0</v>
      </c>
      <c r="H145" s="8">
        <f>F145-G145</f>
        <v>0</v>
      </c>
      <c r="I145" s="61" t="e">
        <f>G145/F145</f>
        <v>#DIV/0!</v>
      </c>
      <c r="J145" s="8">
        <f>Jan!J140+Feb!J140+Mar!J145</f>
        <v>0</v>
      </c>
      <c r="K145" s="8">
        <f>Jan!K140+Feb!K140+Mar!K145</f>
        <v>0</v>
      </c>
      <c r="L145" s="61" t="e">
        <f t="shared" si="85"/>
        <v>#DIV/0!</v>
      </c>
      <c r="M145" s="8">
        <f t="shared" si="86"/>
        <v>0</v>
      </c>
      <c r="N145" s="8">
        <f t="shared" si="87"/>
        <v>0</v>
      </c>
      <c r="O145" s="63" t="e">
        <f>M145/F145</f>
        <v>#DIV/0!</v>
      </c>
    </row>
    <row r="146" spans="1:15" x14ac:dyDescent="0.25">
      <c r="A146" s="68"/>
      <c r="B146" s="142"/>
      <c r="C146" s="6"/>
      <c r="D146" s="6"/>
      <c r="E146" s="6"/>
      <c r="F146" s="6"/>
      <c r="G146" s="8"/>
      <c r="H146" s="6"/>
      <c r="I146" s="50"/>
      <c r="J146" s="47"/>
      <c r="K146" s="51"/>
      <c r="L146" s="50"/>
      <c r="M146" s="6"/>
      <c r="N146" s="6"/>
      <c r="O146" s="52"/>
    </row>
    <row r="147" spans="1:15" x14ac:dyDescent="0.25">
      <c r="A147" s="55" t="s">
        <v>81</v>
      </c>
      <c r="B147" s="140" t="s">
        <v>82</v>
      </c>
      <c r="C147" s="7">
        <f>SUM(C148:C150)</f>
        <v>0</v>
      </c>
      <c r="D147" s="7">
        <f>SUM(D148:D150)</f>
        <v>0</v>
      </c>
      <c r="E147" s="7">
        <f>SUM(E148:E150)</f>
        <v>0</v>
      </c>
      <c r="F147" s="56">
        <f>D147+E147</f>
        <v>0</v>
      </c>
      <c r="G147" s="56">
        <f>SUM(G148:G150)</f>
        <v>0</v>
      </c>
      <c r="H147" s="56">
        <f>F147-G147</f>
        <v>0</v>
      </c>
      <c r="I147" s="57" t="e">
        <f>G147/F147</f>
        <v>#DIV/0!</v>
      </c>
      <c r="J147" s="56">
        <f>SUM(J148:J150)</f>
        <v>0</v>
      </c>
      <c r="K147" s="56">
        <f>SUM(K148:K150)</f>
        <v>0</v>
      </c>
      <c r="L147" s="57" t="e">
        <f>(K147+J147)/F147</f>
        <v>#DIV/0!</v>
      </c>
      <c r="M147" s="56">
        <f>K147+G147+J147</f>
        <v>0</v>
      </c>
      <c r="N147" s="56">
        <f>H147-K147-J147</f>
        <v>0</v>
      </c>
      <c r="O147" s="57" t="e">
        <f>M147/F147</f>
        <v>#DIV/0!</v>
      </c>
    </row>
    <row r="148" spans="1:15" s="64" customFormat="1" ht="12.75" x14ac:dyDescent="0.2">
      <c r="A148" s="60" t="s">
        <v>31</v>
      </c>
      <c r="B148" s="141"/>
      <c r="C148" s="8"/>
      <c r="D148" s="8">
        <f>Jan!D143+Feb!D143+Mar!D148</f>
        <v>0</v>
      </c>
      <c r="E148" s="8">
        <f>Jan!E143+Feb!E143+Mar!E148</f>
        <v>0</v>
      </c>
      <c r="F148" s="8">
        <f>D148+E148</f>
        <v>0</v>
      </c>
      <c r="G148" s="8">
        <f>Jan!G143+Feb!G143+Mar!G148</f>
        <v>0</v>
      </c>
      <c r="H148" s="8">
        <f>F148-G148</f>
        <v>0</v>
      </c>
      <c r="I148" s="61" t="e">
        <f>G148/F148</f>
        <v>#DIV/0!</v>
      </c>
      <c r="J148" s="8">
        <f>Jan!J143+Feb!J143+Mar!J148</f>
        <v>0</v>
      </c>
      <c r="K148" s="8">
        <f>Jan!K143+Feb!K143+Mar!K148</f>
        <v>0</v>
      </c>
      <c r="L148" s="61" t="e">
        <f>(K148+J148)/F148</f>
        <v>#DIV/0!</v>
      </c>
      <c r="M148" s="8">
        <f>K148+G148+J148</f>
        <v>0</v>
      </c>
      <c r="N148" s="8">
        <f>H148-K148-J148</f>
        <v>0</v>
      </c>
      <c r="O148" s="63" t="e">
        <f>M148/F148</f>
        <v>#DIV/0!</v>
      </c>
    </row>
    <row r="149" spans="1:15" s="64" customFormat="1" ht="12.75" x14ac:dyDescent="0.2">
      <c r="A149" s="60" t="s">
        <v>32</v>
      </c>
      <c r="B149" s="141"/>
      <c r="C149" s="8"/>
      <c r="D149" s="8">
        <f>Jan!D144+Feb!D144+Mar!D149</f>
        <v>0</v>
      </c>
      <c r="E149" s="8">
        <f>Jan!E144+Feb!E144+Mar!E149</f>
        <v>0</v>
      </c>
      <c r="F149" s="8">
        <f t="shared" ref="F149:F150" si="88">D149+E149</f>
        <v>0</v>
      </c>
      <c r="G149" s="8">
        <f>Jan!G144+Feb!G144+Mar!G149</f>
        <v>0</v>
      </c>
      <c r="H149" s="8">
        <f>F149-G149</f>
        <v>0</v>
      </c>
      <c r="I149" s="61" t="e">
        <f>G149/F149</f>
        <v>#DIV/0!</v>
      </c>
      <c r="J149" s="8">
        <f>Jan!J144+Feb!J144+Mar!J149</f>
        <v>0</v>
      </c>
      <c r="K149" s="8">
        <f>Jan!K144+Feb!K144+Mar!K149</f>
        <v>0</v>
      </c>
      <c r="L149" s="61" t="e">
        <f t="shared" ref="L149:L150" si="89">(K149+J149)/F149</f>
        <v>#DIV/0!</v>
      </c>
      <c r="M149" s="8">
        <f t="shared" ref="M149:M150" si="90">K149+G149+J149</f>
        <v>0</v>
      </c>
      <c r="N149" s="8">
        <f t="shared" ref="N149:N150" si="91">H149-K149-J149</f>
        <v>0</v>
      </c>
      <c r="O149" s="63" t="e">
        <f>M149/F149</f>
        <v>#DIV/0!</v>
      </c>
    </row>
    <row r="150" spans="1:15" s="64" customFormat="1" ht="12.75" x14ac:dyDescent="0.2">
      <c r="A150" s="60" t="s">
        <v>33</v>
      </c>
      <c r="B150" s="141"/>
      <c r="C150" s="8"/>
      <c r="D150" s="8">
        <f>Jan!D145+Feb!D145+Mar!D150</f>
        <v>0</v>
      </c>
      <c r="E150" s="8">
        <f>Jan!E145+Feb!E145+Mar!E150</f>
        <v>0</v>
      </c>
      <c r="F150" s="8">
        <f t="shared" si="88"/>
        <v>0</v>
      </c>
      <c r="G150" s="8">
        <f>Jan!G145+Feb!G145+Mar!G150</f>
        <v>0</v>
      </c>
      <c r="H150" s="8">
        <f>F150-G150</f>
        <v>0</v>
      </c>
      <c r="I150" s="61" t="e">
        <f>G150/F150</f>
        <v>#DIV/0!</v>
      </c>
      <c r="J150" s="8">
        <f>Jan!J145+Feb!J145+Mar!J150</f>
        <v>0</v>
      </c>
      <c r="K150" s="8">
        <f>Jan!K145+Feb!K145+Mar!K150</f>
        <v>0</v>
      </c>
      <c r="L150" s="61" t="e">
        <f t="shared" si="89"/>
        <v>#DIV/0!</v>
      </c>
      <c r="M150" s="8">
        <f t="shared" si="90"/>
        <v>0</v>
      </c>
      <c r="N150" s="8">
        <f t="shared" si="91"/>
        <v>0</v>
      </c>
      <c r="O150" s="63" t="e">
        <f>M150/F150</f>
        <v>#DIV/0!</v>
      </c>
    </row>
    <row r="151" spans="1:15" x14ac:dyDescent="0.25">
      <c r="A151" s="68"/>
      <c r="B151" s="142"/>
      <c r="C151" s="6"/>
      <c r="D151" s="6"/>
      <c r="E151" s="6"/>
      <c r="F151" s="6"/>
      <c r="G151" s="8"/>
      <c r="H151" s="6"/>
      <c r="I151" s="50"/>
      <c r="J151" s="47"/>
      <c r="K151" s="51"/>
      <c r="L151" s="50"/>
      <c r="M151" s="6"/>
      <c r="N151" s="6"/>
      <c r="O151" s="52"/>
    </row>
    <row r="152" spans="1:15" ht="45" x14ac:dyDescent="0.25">
      <c r="A152" s="75" t="s">
        <v>83</v>
      </c>
      <c r="B152" s="140"/>
      <c r="C152" s="6"/>
      <c r="D152" s="6"/>
      <c r="E152" s="6"/>
      <c r="F152" s="6"/>
      <c r="G152" s="6"/>
      <c r="H152" s="6"/>
      <c r="I152" s="50"/>
      <c r="J152" s="47"/>
      <c r="K152" s="51"/>
      <c r="L152" s="50"/>
      <c r="M152" s="6"/>
      <c r="N152" s="6"/>
      <c r="O152" s="52"/>
    </row>
    <row r="153" spans="1:15" x14ac:dyDescent="0.25">
      <c r="A153" s="48"/>
      <c r="B153" s="140"/>
      <c r="C153" s="6"/>
      <c r="D153" s="6"/>
      <c r="E153" s="6"/>
      <c r="F153" s="6"/>
      <c r="G153" s="6"/>
      <c r="H153" s="6"/>
      <c r="I153" s="50"/>
      <c r="J153" s="47"/>
      <c r="K153" s="51"/>
      <c r="L153" s="50"/>
      <c r="M153" s="6"/>
      <c r="N153" s="6"/>
      <c r="O153" s="52"/>
    </row>
    <row r="154" spans="1:15" ht="30" x14ac:dyDescent="0.25">
      <c r="A154" s="55" t="s">
        <v>84</v>
      </c>
      <c r="B154" s="140" t="s">
        <v>85</v>
      </c>
      <c r="C154" s="7">
        <f>SUM(C155:C157)</f>
        <v>0</v>
      </c>
      <c r="D154" s="7">
        <f>SUM(D155:D157)</f>
        <v>0</v>
      </c>
      <c r="E154" s="7">
        <f>SUM(E155:E157)</f>
        <v>34475</v>
      </c>
      <c r="F154" s="56">
        <f>D154+E154</f>
        <v>34475</v>
      </c>
      <c r="G154" s="56">
        <f>SUM(G155:G157)</f>
        <v>30088.25</v>
      </c>
      <c r="H154" s="56">
        <f>F154-G154</f>
        <v>4386.75</v>
      </c>
      <c r="I154" s="57">
        <f>G154/F154</f>
        <v>0.87275562001450324</v>
      </c>
      <c r="J154" s="56">
        <f>SUM(J155:J157)</f>
        <v>0</v>
      </c>
      <c r="K154" s="56">
        <f>SUM(K155:K157)</f>
        <v>0</v>
      </c>
      <c r="L154" s="57">
        <f>(K154+J154)/F154</f>
        <v>0</v>
      </c>
      <c r="M154" s="56">
        <f>K154+G154+J154</f>
        <v>30088.25</v>
      </c>
      <c r="N154" s="56">
        <f>H154-K154-J154</f>
        <v>4386.75</v>
      </c>
      <c r="O154" s="57">
        <f>M154/F154</f>
        <v>0.87275562001450324</v>
      </c>
    </row>
    <row r="155" spans="1:15" s="64" customFormat="1" ht="12.75" x14ac:dyDescent="0.2">
      <c r="A155" s="60" t="s">
        <v>31</v>
      </c>
      <c r="B155" s="141"/>
      <c r="C155" s="8"/>
      <c r="D155" s="8">
        <f>Jan!D150+Feb!D150+Mar!D155</f>
        <v>0</v>
      </c>
      <c r="E155" s="8">
        <f>Jan!E150+Feb!E150+Mar!E155</f>
        <v>0</v>
      </c>
      <c r="F155" s="8">
        <f>D155+E155</f>
        <v>0</v>
      </c>
      <c r="G155" s="8">
        <f>Jan!G150+Feb!G150+Mar!G155</f>
        <v>0</v>
      </c>
      <c r="H155" s="8">
        <f>F155-G155</f>
        <v>0</v>
      </c>
      <c r="I155" s="61" t="e">
        <f>G155/F155</f>
        <v>#DIV/0!</v>
      </c>
      <c r="J155" s="8">
        <f>Jan!J150+Feb!J150+Mar!J155</f>
        <v>0</v>
      </c>
      <c r="K155" s="8">
        <f>Jan!K150+Feb!K150+Mar!K155</f>
        <v>0</v>
      </c>
      <c r="L155" s="61" t="e">
        <f>(K155+J155)/F155</f>
        <v>#DIV/0!</v>
      </c>
      <c r="M155" s="8">
        <f>K155+G155+J155</f>
        <v>0</v>
      </c>
      <c r="N155" s="8">
        <f>H155-K155-J155</f>
        <v>0</v>
      </c>
      <c r="O155" s="63" t="e">
        <f>M155/F155</f>
        <v>#DIV/0!</v>
      </c>
    </row>
    <row r="156" spans="1:15" s="64" customFormat="1" ht="12.75" x14ac:dyDescent="0.2">
      <c r="A156" s="60" t="s">
        <v>32</v>
      </c>
      <c r="B156" s="141"/>
      <c r="C156" s="8"/>
      <c r="D156" s="8">
        <f>Jan!D151+Feb!D151+Mar!D156</f>
        <v>0</v>
      </c>
      <c r="E156" s="8">
        <f>Jan!E151+Feb!E151+Mar!E156</f>
        <v>34475</v>
      </c>
      <c r="F156" s="8">
        <f t="shared" ref="F156:F157" si="92">D156+E156</f>
        <v>34475</v>
      </c>
      <c r="G156" s="8">
        <f>Jan!G151+Feb!G151+Mar!G156</f>
        <v>30088.25</v>
      </c>
      <c r="H156" s="8">
        <f>F156-G156</f>
        <v>4386.75</v>
      </c>
      <c r="I156" s="61">
        <f>G156/F156</f>
        <v>0.87275562001450324</v>
      </c>
      <c r="J156" s="8">
        <f>Jan!J151+Feb!J151+Mar!J156</f>
        <v>0</v>
      </c>
      <c r="K156" s="8">
        <f>Jan!K151+Feb!K151+Mar!K156</f>
        <v>0</v>
      </c>
      <c r="L156" s="61">
        <f t="shared" ref="L156:L157" si="93">(K156+J156)/F156</f>
        <v>0</v>
      </c>
      <c r="M156" s="8">
        <f t="shared" ref="M156:M157" si="94">K156+G156+J156</f>
        <v>30088.25</v>
      </c>
      <c r="N156" s="8">
        <f t="shared" ref="N156:N157" si="95">H156-K156-J156</f>
        <v>4386.75</v>
      </c>
      <c r="O156" s="63">
        <f>M156/F156</f>
        <v>0.87275562001450324</v>
      </c>
    </row>
    <row r="157" spans="1:15" s="64" customFormat="1" ht="12.75" x14ac:dyDescent="0.2">
      <c r="A157" s="60" t="s">
        <v>33</v>
      </c>
      <c r="B157" s="141"/>
      <c r="C157" s="8"/>
      <c r="D157" s="8">
        <f>Jan!D152+Feb!D152+Mar!D157</f>
        <v>0</v>
      </c>
      <c r="E157" s="8">
        <f>Jan!E152+Feb!E152+Mar!E157</f>
        <v>0</v>
      </c>
      <c r="F157" s="8">
        <f t="shared" si="92"/>
        <v>0</v>
      </c>
      <c r="G157" s="8">
        <f>Jan!G152+Feb!G152+Mar!G157</f>
        <v>0</v>
      </c>
      <c r="H157" s="8">
        <f>F157-G157</f>
        <v>0</v>
      </c>
      <c r="I157" s="61" t="e">
        <f>G157/F157</f>
        <v>#DIV/0!</v>
      </c>
      <c r="J157" s="8">
        <f>Jan!J152+Feb!J152+Mar!J157</f>
        <v>0</v>
      </c>
      <c r="K157" s="8">
        <f>Jan!K152+Feb!K152+Mar!K157</f>
        <v>0</v>
      </c>
      <c r="L157" s="61" t="e">
        <f t="shared" si="93"/>
        <v>#DIV/0!</v>
      </c>
      <c r="M157" s="8">
        <f t="shared" si="94"/>
        <v>0</v>
      </c>
      <c r="N157" s="8">
        <f t="shared" si="95"/>
        <v>0</v>
      </c>
      <c r="O157" s="63" t="e">
        <f>M157/F157</f>
        <v>#DIV/0!</v>
      </c>
    </row>
    <row r="158" spans="1:15" x14ac:dyDescent="0.25">
      <c r="A158" s="68"/>
      <c r="B158" s="142"/>
      <c r="C158" s="6"/>
      <c r="D158" s="6"/>
      <c r="E158" s="6"/>
      <c r="F158" s="6"/>
      <c r="G158" s="8"/>
      <c r="H158" s="6"/>
      <c r="I158" s="50"/>
      <c r="J158" s="47"/>
      <c r="K158" s="51"/>
      <c r="L158" s="50"/>
      <c r="M158" s="6"/>
      <c r="N158" s="6"/>
      <c r="O158" s="52"/>
    </row>
    <row r="159" spans="1:15" ht="30" x14ac:dyDescent="0.25">
      <c r="A159" s="55" t="s">
        <v>86</v>
      </c>
      <c r="B159" s="140" t="s">
        <v>87</v>
      </c>
      <c r="C159" s="7">
        <f>SUM(C160:C162)</f>
        <v>0</v>
      </c>
      <c r="D159" s="7">
        <f>SUM(D160:D162)</f>
        <v>0</v>
      </c>
      <c r="E159" s="7">
        <f>SUM(E160:E162)</f>
        <v>0</v>
      </c>
      <c r="F159" s="56">
        <f>D159+E159</f>
        <v>0</v>
      </c>
      <c r="G159" s="56">
        <f>SUM(G160:G162)</f>
        <v>0</v>
      </c>
      <c r="H159" s="56">
        <f>F159-G159</f>
        <v>0</v>
      </c>
      <c r="I159" s="57" t="e">
        <f>G159/F159</f>
        <v>#DIV/0!</v>
      </c>
      <c r="J159" s="56">
        <f>SUM(J160:J162)</f>
        <v>0</v>
      </c>
      <c r="K159" s="56">
        <f>SUM(K160:K162)</f>
        <v>0</v>
      </c>
      <c r="L159" s="57" t="e">
        <f>(K159+J159)/F159</f>
        <v>#DIV/0!</v>
      </c>
      <c r="M159" s="56">
        <f>K159+G159+J159</f>
        <v>0</v>
      </c>
      <c r="N159" s="56">
        <f>H159-K159-J159</f>
        <v>0</v>
      </c>
      <c r="O159" s="57" t="e">
        <f>M159/F159</f>
        <v>#DIV/0!</v>
      </c>
    </row>
    <row r="160" spans="1:15" s="64" customFormat="1" ht="12.75" x14ac:dyDescent="0.2">
      <c r="A160" s="60" t="s">
        <v>31</v>
      </c>
      <c r="B160" s="141"/>
      <c r="C160" s="8"/>
      <c r="D160" s="8">
        <f>Jan!D155+Feb!D155+Mar!D160</f>
        <v>0</v>
      </c>
      <c r="E160" s="8">
        <f>Jan!E155+Feb!E155+Mar!E160</f>
        <v>0</v>
      </c>
      <c r="F160" s="8">
        <f>D160+E160</f>
        <v>0</v>
      </c>
      <c r="G160" s="8">
        <f>Jan!G155+Feb!G155+Mar!G160</f>
        <v>0</v>
      </c>
      <c r="H160" s="8">
        <f>F160-G160</f>
        <v>0</v>
      </c>
      <c r="I160" s="61" t="e">
        <f>G160/F160</f>
        <v>#DIV/0!</v>
      </c>
      <c r="J160" s="8">
        <f>Jan!J155+Feb!J155+Mar!J160</f>
        <v>0</v>
      </c>
      <c r="K160" s="8">
        <f>Jan!K155+Feb!K155+Mar!K160</f>
        <v>0</v>
      </c>
      <c r="L160" s="61" t="e">
        <f>(K160+J160)/F160</f>
        <v>#DIV/0!</v>
      </c>
      <c r="M160" s="8">
        <f>K160+G160+J160</f>
        <v>0</v>
      </c>
      <c r="N160" s="8">
        <f>H160-K160-J160</f>
        <v>0</v>
      </c>
      <c r="O160" s="63" t="e">
        <f>M160/F160</f>
        <v>#DIV/0!</v>
      </c>
    </row>
    <row r="161" spans="1:15" s="64" customFormat="1" ht="12.75" x14ac:dyDescent="0.2">
      <c r="A161" s="60" t="s">
        <v>32</v>
      </c>
      <c r="B161" s="141"/>
      <c r="C161" s="8"/>
      <c r="D161" s="8">
        <f>Jan!D156+Feb!D156+Mar!D161</f>
        <v>0</v>
      </c>
      <c r="E161" s="8">
        <f>Jan!E156+Feb!E156+Mar!E161</f>
        <v>0</v>
      </c>
      <c r="F161" s="8">
        <f t="shared" ref="F161:F162" si="96">D161+E161</f>
        <v>0</v>
      </c>
      <c r="G161" s="8">
        <f>Jan!G156+Feb!G156+Mar!G161</f>
        <v>0</v>
      </c>
      <c r="H161" s="8">
        <f>F161-G161</f>
        <v>0</v>
      </c>
      <c r="I161" s="61" t="e">
        <f>G161/F161</f>
        <v>#DIV/0!</v>
      </c>
      <c r="J161" s="8">
        <f>Jan!J156+Feb!J156+Mar!J161</f>
        <v>0</v>
      </c>
      <c r="K161" s="8">
        <f>Jan!K156+Feb!K156+Mar!K161</f>
        <v>0</v>
      </c>
      <c r="L161" s="61" t="e">
        <f t="shared" ref="L161:L162" si="97">(K161+J161)/F161</f>
        <v>#DIV/0!</v>
      </c>
      <c r="M161" s="8">
        <f t="shared" ref="M161:M162" si="98">K161+G161+J161</f>
        <v>0</v>
      </c>
      <c r="N161" s="8">
        <f t="shared" ref="N161:N162" si="99">H161-K161-J161</f>
        <v>0</v>
      </c>
      <c r="O161" s="63" t="e">
        <f>M161/F161</f>
        <v>#DIV/0!</v>
      </c>
    </row>
    <row r="162" spans="1:15" s="64" customFormat="1" ht="12.75" x14ac:dyDescent="0.2">
      <c r="A162" s="60" t="s">
        <v>33</v>
      </c>
      <c r="B162" s="141"/>
      <c r="C162" s="8"/>
      <c r="D162" s="8">
        <f>Jan!D157+Feb!D157+Mar!D162</f>
        <v>0</v>
      </c>
      <c r="E162" s="8">
        <f>Jan!E157+Feb!E157+Mar!E162</f>
        <v>0</v>
      </c>
      <c r="F162" s="8">
        <f t="shared" si="96"/>
        <v>0</v>
      </c>
      <c r="G162" s="8">
        <f>Jan!G157+Feb!G157+Mar!G162</f>
        <v>0</v>
      </c>
      <c r="H162" s="8">
        <f>F162-G162</f>
        <v>0</v>
      </c>
      <c r="I162" s="61" t="e">
        <f>G162/F162</f>
        <v>#DIV/0!</v>
      </c>
      <c r="J162" s="8">
        <f>Jan!J157+Feb!J157+Mar!J162</f>
        <v>0</v>
      </c>
      <c r="K162" s="8">
        <f>Jan!K157+Feb!K157+Mar!K162</f>
        <v>0</v>
      </c>
      <c r="L162" s="61" t="e">
        <f t="shared" si="97"/>
        <v>#DIV/0!</v>
      </c>
      <c r="M162" s="8">
        <f t="shared" si="98"/>
        <v>0</v>
      </c>
      <c r="N162" s="8">
        <f t="shared" si="99"/>
        <v>0</v>
      </c>
      <c r="O162" s="63" t="e">
        <f>M162/F162</f>
        <v>#DIV/0!</v>
      </c>
    </row>
    <row r="163" spans="1:15" x14ac:dyDescent="0.25">
      <c r="A163" s="68"/>
      <c r="B163" s="142"/>
      <c r="C163" s="6"/>
      <c r="D163" s="6"/>
      <c r="E163" s="6"/>
      <c r="F163" s="6"/>
      <c r="G163" s="8"/>
      <c r="H163" s="6"/>
      <c r="I163" s="50"/>
      <c r="J163" s="47"/>
      <c r="K163" s="51"/>
      <c r="L163" s="50"/>
      <c r="M163" s="6"/>
      <c r="N163" s="6"/>
      <c r="O163" s="52"/>
    </row>
    <row r="164" spans="1:15" ht="30" x14ac:dyDescent="0.25">
      <c r="A164" s="55" t="s">
        <v>88</v>
      </c>
      <c r="B164" s="140" t="s">
        <v>89</v>
      </c>
      <c r="C164" s="7">
        <f>SUM(C165:C167)</f>
        <v>0</v>
      </c>
      <c r="D164" s="7">
        <f>SUM(D165:D167)</f>
        <v>40984.58</v>
      </c>
      <c r="E164" s="7">
        <f>SUM(E165:E167)</f>
        <v>0</v>
      </c>
      <c r="F164" s="56">
        <f>D164+E164</f>
        <v>40984.58</v>
      </c>
      <c r="G164" s="56">
        <f>SUM(G165:G167)</f>
        <v>31575</v>
      </c>
      <c r="H164" s="56">
        <f>F164-G164</f>
        <v>9409.5800000000017</v>
      </c>
      <c r="I164" s="57">
        <f>G164/F164</f>
        <v>0.77041170118127356</v>
      </c>
      <c r="J164" s="56">
        <f>SUM(J165:J167)</f>
        <v>0</v>
      </c>
      <c r="K164" s="56">
        <f>SUM(K165:K167)</f>
        <v>0</v>
      </c>
      <c r="L164" s="57">
        <f>(K164+J164)/F164</f>
        <v>0</v>
      </c>
      <c r="M164" s="56">
        <f>K164+G164+J164</f>
        <v>31575</v>
      </c>
      <c r="N164" s="56">
        <f>H164-K164-J164</f>
        <v>9409.5800000000017</v>
      </c>
      <c r="O164" s="57">
        <f>M164/F164</f>
        <v>0.77041170118127356</v>
      </c>
    </row>
    <row r="165" spans="1:15" s="64" customFormat="1" ht="12.75" x14ac:dyDescent="0.2">
      <c r="A165" s="60" t="s">
        <v>31</v>
      </c>
      <c r="B165" s="141"/>
      <c r="C165" s="8"/>
      <c r="D165" s="8">
        <f>Jan!D160+Feb!D160+Mar!D165</f>
        <v>0</v>
      </c>
      <c r="E165" s="8">
        <f>Jan!E160+Feb!E160+Mar!E165</f>
        <v>0</v>
      </c>
      <c r="F165" s="8">
        <f>D165+E165</f>
        <v>0</v>
      </c>
      <c r="G165" s="8">
        <f>Jan!G160+Feb!G160+Mar!G165</f>
        <v>0</v>
      </c>
      <c r="H165" s="8">
        <f>F165-G165</f>
        <v>0</v>
      </c>
      <c r="I165" s="61" t="e">
        <f>G165/F165</f>
        <v>#DIV/0!</v>
      </c>
      <c r="J165" s="8">
        <f>Jan!J160+Feb!J160+Mar!J165</f>
        <v>0</v>
      </c>
      <c r="K165" s="8">
        <f>Jan!K160+Feb!K160+Mar!K165</f>
        <v>0</v>
      </c>
      <c r="L165" s="61" t="e">
        <f>(K165+J165)/F165</f>
        <v>#DIV/0!</v>
      </c>
      <c r="M165" s="8">
        <f>K165+G165+J165</f>
        <v>0</v>
      </c>
      <c r="N165" s="8">
        <f>H165-K165-J165</f>
        <v>0</v>
      </c>
      <c r="O165" s="63" t="e">
        <f>M165/F165</f>
        <v>#DIV/0!</v>
      </c>
    </row>
    <row r="166" spans="1:15" s="64" customFormat="1" ht="12.75" x14ac:dyDescent="0.2">
      <c r="A166" s="60" t="s">
        <v>32</v>
      </c>
      <c r="B166" s="141"/>
      <c r="C166" s="8"/>
      <c r="D166" s="8">
        <f>Jan!D161+Feb!D161+Mar!D166</f>
        <v>40984.58</v>
      </c>
      <c r="E166" s="8">
        <f>Jan!E161+Feb!E161+Mar!E166</f>
        <v>0</v>
      </c>
      <c r="F166" s="8">
        <f t="shared" ref="F166:F167" si="100">D166+E166</f>
        <v>40984.58</v>
      </c>
      <c r="G166" s="8">
        <f>Jan!G161+Feb!G161+Mar!G166</f>
        <v>31575</v>
      </c>
      <c r="H166" s="8">
        <f>F166-G166</f>
        <v>9409.5800000000017</v>
      </c>
      <c r="I166" s="61">
        <f>G166/F166</f>
        <v>0.77041170118127356</v>
      </c>
      <c r="J166" s="8">
        <f>Jan!J161+Feb!J161+Mar!J166</f>
        <v>0</v>
      </c>
      <c r="K166" s="8">
        <f>Jan!K161+Feb!K161+Mar!K166</f>
        <v>0</v>
      </c>
      <c r="L166" s="61">
        <f t="shared" ref="L166:L167" si="101">(K166+J166)/F166</f>
        <v>0</v>
      </c>
      <c r="M166" s="8">
        <f t="shared" ref="M166:M167" si="102">K166+G166+J166</f>
        <v>31575</v>
      </c>
      <c r="N166" s="8">
        <f t="shared" ref="N166:N167" si="103">H166-K166-J166</f>
        <v>9409.5800000000017</v>
      </c>
      <c r="O166" s="63">
        <f>M166/F166</f>
        <v>0.77041170118127356</v>
      </c>
    </row>
    <row r="167" spans="1:15" s="64" customFormat="1" ht="12.75" x14ac:dyDescent="0.2">
      <c r="A167" s="60" t="s">
        <v>33</v>
      </c>
      <c r="B167" s="141"/>
      <c r="C167" s="8"/>
      <c r="D167" s="8">
        <f>Jan!D162+Feb!D162+Mar!D167</f>
        <v>0</v>
      </c>
      <c r="E167" s="8">
        <f>Jan!E162+Feb!E162+Mar!E167</f>
        <v>0</v>
      </c>
      <c r="F167" s="8">
        <f t="shared" si="100"/>
        <v>0</v>
      </c>
      <c r="G167" s="8">
        <f>Jan!G162+Feb!G162+Mar!G167</f>
        <v>0</v>
      </c>
      <c r="H167" s="8">
        <f>F167-G167</f>
        <v>0</v>
      </c>
      <c r="I167" s="61" t="e">
        <f>G167/F167</f>
        <v>#DIV/0!</v>
      </c>
      <c r="J167" s="8">
        <f>Jan!J162+Feb!J162+Mar!J167</f>
        <v>0</v>
      </c>
      <c r="K167" s="8">
        <f>Jan!K162+Feb!K162+Mar!K167</f>
        <v>0</v>
      </c>
      <c r="L167" s="61" t="e">
        <f t="shared" si="101"/>
        <v>#DIV/0!</v>
      </c>
      <c r="M167" s="8">
        <f t="shared" si="102"/>
        <v>0</v>
      </c>
      <c r="N167" s="8">
        <f t="shared" si="103"/>
        <v>0</v>
      </c>
      <c r="O167" s="63" t="e">
        <f>M167/F167</f>
        <v>#DIV/0!</v>
      </c>
    </row>
    <row r="168" spans="1:15" x14ac:dyDescent="0.25">
      <c r="A168" s="68"/>
      <c r="B168" s="142"/>
      <c r="C168" s="6"/>
      <c r="D168" s="6"/>
      <c r="E168" s="6"/>
      <c r="F168" s="6"/>
      <c r="G168" s="8"/>
      <c r="H168" s="6"/>
      <c r="I168" s="50"/>
      <c r="J168" s="47"/>
      <c r="K168" s="51"/>
      <c r="L168" s="50"/>
      <c r="M168" s="6"/>
      <c r="N168" s="6"/>
      <c r="O168" s="52"/>
    </row>
    <row r="169" spans="1:15" ht="30" x14ac:dyDescent="0.25">
      <c r="A169" s="55" t="s">
        <v>90</v>
      </c>
      <c r="B169" s="144" t="s">
        <v>91</v>
      </c>
      <c r="C169" s="7">
        <f>SUM(C170:C172)</f>
        <v>0</v>
      </c>
      <c r="D169" s="7">
        <f>SUM(D170:D172)</f>
        <v>0</v>
      </c>
      <c r="E169" s="7">
        <f>SUM(E170:E172)</f>
        <v>0</v>
      </c>
      <c r="F169" s="56">
        <f>D169+E169</f>
        <v>0</v>
      </c>
      <c r="G169" s="56">
        <f>SUM(G170:G172)</f>
        <v>0</v>
      </c>
      <c r="H169" s="56">
        <f>F169-G169</f>
        <v>0</v>
      </c>
      <c r="I169" s="57" t="e">
        <f>G169/F169</f>
        <v>#DIV/0!</v>
      </c>
      <c r="J169" s="56">
        <f>SUM(J170:J172)</f>
        <v>0</v>
      </c>
      <c r="K169" s="56">
        <f>SUM(K170:K172)</f>
        <v>0</v>
      </c>
      <c r="L169" s="57" t="e">
        <f>(K169+J169)/F169</f>
        <v>#DIV/0!</v>
      </c>
      <c r="M169" s="56">
        <f>K169+G169+J169</f>
        <v>0</v>
      </c>
      <c r="N169" s="56">
        <f>H169-K169-J169</f>
        <v>0</v>
      </c>
      <c r="O169" s="57" t="e">
        <f>M169/F169</f>
        <v>#DIV/0!</v>
      </c>
    </row>
    <row r="170" spans="1:15" s="64" customFormat="1" ht="12.75" x14ac:dyDescent="0.2">
      <c r="A170" s="60" t="s">
        <v>31</v>
      </c>
      <c r="B170" s="141"/>
      <c r="C170" s="8"/>
      <c r="D170" s="8">
        <f>Jan!D165+Feb!D165+Mar!D170</f>
        <v>0</v>
      </c>
      <c r="E170" s="8">
        <f>Jan!E165+Feb!E165+Mar!E170</f>
        <v>0</v>
      </c>
      <c r="F170" s="8">
        <f>D170+E170</f>
        <v>0</v>
      </c>
      <c r="G170" s="8">
        <f>Jan!G165+Feb!G165+Mar!G170</f>
        <v>0</v>
      </c>
      <c r="H170" s="8">
        <f>F170-G170</f>
        <v>0</v>
      </c>
      <c r="I170" s="61" t="e">
        <f>G170/F170</f>
        <v>#DIV/0!</v>
      </c>
      <c r="J170" s="8">
        <f>Jan!J165+Feb!J165+Mar!J170</f>
        <v>0</v>
      </c>
      <c r="K170" s="8">
        <f>Jan!K165+Feb!K165+Mar!K170</f>
        <v>0</v>
      </c>
      <c r="L170" s="61" t="e">
        <f>(K170+J170)/F170</f>
        <v>#DIV/0!</v>
      </c>
      <c r="M170" s="8">
        <f>K170+G170+J170</f>
        <v>0</v>
      </c>
      <c r="N170" s="8">
        <f>H170-K170-J170</f>
        <v>0</v>
      </c>
      <c r="O170" s="63" t="e">
        <f>M170/F170</f>
        <v>#DIV/0!</v>
      </c>
    </row>
    <row r="171" spans="1:15" s="64" customFormat="1" ht="12.75" x14ac:dyDescent="0.2">
      <c r="A171" s="60" t="s">
        <v>32</v>
      </c>
      <c r="B171" s="141"/>
      <c r="C171" s="8"/>
      <c r="D171" s="8">
        <f>Jan!D166+Feb!D166+Mar!D171</f>
        <v>0</v>
      </c>
      <c r="E171" s="8">
        <f>Jan!E166+Feb!E166+Mar!E171</f>
        <v>0</v>
      </c>
      <c r="F171" s="8">
        <f t="shared" ref="F171:F172" si="104">D171+E171</f>
        <v>0</v>
      </c>
      <c r="G171" s="8">
        <f>Jan!G166+Feb!G166+Mar!G171</f>
        <v>0</v>
      </c>
      <c r="H171" s="8">
        <f>F171-G171</f>
        <v>0</v>
      </c>
      <c r="I171" s="61" t="e">
        <f>G171/F171</f>
        <v>#DIV/0!</v>
      </c>
      <c r="J171" s="8">
        <f>Jan!J166+Feb!J166+Mar!J171</f>
        <v>0</v>
      </c>
      <c r="K171" s="8">
        <f>Jan!K166+Feb!K166+Mar!K171</f>
        <v>0</v>
      </c>
      <c r="L171" s="61" t="e">
        <f t="shared" ref="L171:L172" si="105">(K171+J171)/F171</f>
        <v>#DIV/0!</v>
      </c>
      <c r="M171" s="8">
        <f t="shared" ref="M171:M172" si="106">K171+G171+J171</f>
        <v>0</v>
      </c>
      <c r="N171" s="8">
        <f t="shared" ref="N171:N172" si="107">H171-K171-J171</f>
        <v>0</v>
      </c>
      <c r="O171" s="63" t="e">
        <f>M171/F171</f>
        <v>#DIV/0!</v>
      </c>
    </row>
    <row r="172" spans="1:15" s="64" customFormat="1" ht="12.75" x14ac:dyDescent="0.2">
      <c r="A172" s="60" t="s">
        <v>33</v>
      </c>
      <c r="B172" s="141"/>
      <c r="C172" s="8"/>
      <c r="D172" s="8">
        <f>Jan!D167+Feb!D167+Mar!D172</f>
        <v>0</v>
      </c>
      <c r="E172" s="8">
        <f>Jan!E167+Feb!E167+Mar!E172</f>
        <v>0</v>
      </c>
      <c r="F172" s="8">
        <f t="shared" si="104"/>
        <v>0</v>
      </c>
      <c r="G172" s="8">
        <f>Jan!G167+Feb!G167+Mar!G172</f>
        <v>0</v>
      </c>
      <c r="H172" s="8">
        <f>F172-G172</f>
        <v>0</v>
      </c>
      <c r="I172" s="61" t="e">
        <f>G172/F172</f>
        <v>#DIV/0!</v>
      </c>
      <c r="J172" s="8">
        <f>Jan!J167+Feb!J167+Mar!J172</f>
        <v>0</v>
      </c>
      <c r="K172" s="8">
        <f>Jan!K167+Feb!K167+Mar!K172</f>
        <v>0</v>
      </c>
      <c r="L172" s="61" t="e">
        <f t="shared" si="105"/>
        <v>#DIV/0!</v>
      </c>
      <c r="M172" s="8">
        <f t="shared" si="106"/>
        <v>0</v>
      </c>
      <c r="N172" s="8">
        <f t="shared" si="107"/>
        <v>0</v>
      </c>
      <c r="O172" s="63" t="e">
        <f>M172/F172</f>
        <v>#DIV/0!</v>
      </c>
    </row>
    <row r="173" spans="1:15" x14ac:dyDescent="0.25">
      <c r="A173" s="68"/>
      <c r="B173" s="142"/>
      <c r="C173" s="6"/>
      <c r="D173" s="6"/>
      <c r="E173" s="6"/>
      <c r="F173" s="6"/>
      <c r="G173" s="8"/>
      <c r="H173" s="6"/>
      <c r="I173" s="50"/>
      <c r="J173" s="47"/>
      <c r="K173" s="51"/>
      <c r="L173" s="50"/>
      <c r="M173" s="6"/>
      <c r="N173" s="6"/>
      <c r="O173" s="52"/>
    </row>
    <row r="174" spans="1:15" s="24" customFormat="1" x14ac:dyDescent="0.25">
      <c r="A174" s="55" t="s">
        <v>92</v>
      </c>
      <c r="B174" s="143"/>
      <c r="C174" s="7">
        <f>SUM(C175:C178)</f>
        <v>0</v>
      </c>
      <c r="D174" s="7">
        <f>SUM(D175:D178)</f>
        <v>293846430.63</v>
      </c>
      <c r="E174" s="7">
        <f>SUM(E175:E178)</f>
        <v>5034475</v>
      </c>
      <c r="F174" s="7">
        <f>D174+E174</f>
        <v>298880905.63</v>
      </c>
      <c r="G174" s="7">
        <f>SUM(G175:G178)</f>
        <v>32410461.749999996</v>
      </c>
      <c r="H174" s="7">
        <f>F174-G174</f>
        <v>266470443.88</v>
      </c>
      <c r="I174" s="57">
        <f>G174/F174</f>
        <v>0.10843938551940341</v>
      </c>
      <c r="J174" s="74"/>
      <c r="K174" s="7">
        <f>SUM(K175:K178)</f>
        <v>16943895.039999999</v>
      </c>
      <c r="L174" s="57">
        <f>(K174+J174)/F174</f>
        <v>5.6691125865951826E-2</v>
      </c>
      <c r="M174" s="7">
        <f>K174+G174</f>
        <v>49354356.789999992</v>
      </c>
      <c r="N174" s="7">
        <f>H174-K174</f>
        <v>249526548.84</v>
      </c>
      <c r="O174" s="72">
        <f>M174/F174</f>
        <v>0.16513051138535523</v>
      </c>
    </row>
    <row r="175" spans="1:15" s="24" customFormat="1" x14ac:dyDescent="0.25">
      <c r="A175" s="48" t="s">
        <v>31</v>
      </c>
      <c r="B175" s="143"/>
      <c r="C175" s="7">
        <f t="shared" ref="C175:E176" si="108">+C170+C165+C160+C155+C148+C143+C137+C129+C124+C116+C109+C102+C95</f>
        <v>0</v>
      </c>
      <c r="D175" s="7">
        <f t="shared" si="108"/>
        <v>1326073.19</v>
      </c>
      <c r="E175" s="7">
        <f t="shared" si="108"/>
        <v>0</v>
      </c>
      <c r="F175" s="7">
        <f>D175+E175</f>
        <v>1326073.19</v>
      </c>
      <c r="G175" s="7">
        <f>+G170+G165+G160+G155+G148+G143+G137+G129+G124+G116+G109+G102+G95</f>
        <v>361741.32</v>
      </c>
      <c r="H175" s="7">
        <f>F175-G175</f>
        <v>964331.86999999988</v>
      </c>
      <c r="I175" s="57">
        <f>G175/F175</f>
        <v>0.27279136832560502</v>
      </c>
      <c r="J175" s="74"/>
      <c r="K175" s="7">
        <f>+K170+K165+K160+K155+K148+K143+K137+K129+K124+K116+K109+K102+K95</f>
        <v>0</v>
      </c>
      <c r="L175" s="57">
        <f>(K175+J175)/F175</f>
        <v>0</v>
      </c>
      <c r="M175" s="7">
        <f>K175+G175</f>
        <v>361741.32</v>
      </c>
      <c r="N175" s="7">
        <f>H175-K175</f>
        <v>964331.86999999988</v>
      </c>
      <c r="O175" s="72">
        <f>M175/F175</f>
        <v>0.27279136832560502</v>
      </c>
    </row>
    <row r="176" spans="1:15" s="24" customFormat="1" x14ac:dyDescent="0.25">
      <c r="A176" s="48" t="s">
        <v>32</v>
      </c>
      <c r="B176" s="143"/>
      <c r="C176" s="7">
        <f t="shared" si="108"/>
        <v>0</v>
      </c>
      <c r="D176" s="7">
        <f t="shared" si="108"/>
        <v>292520357.44</v>
      </c>
      <c r="E176" s="7">
        <f t="shared" si="108"/>
        <v>5034475</v>
      </c>
      <c r="F176" s="7">
        <f>D176+E176</f>
        <v>297554832.44</v>
      </c>
      <c r="G176" s="7">
        <f>+G171+G166+G161+G156+G149+G144+G138+G130+G125+G117+G110+G103+G96</f>
        <v>32048720.429999996</v>
      </c>
      <c r="H176" s="7">
        <f>F176-G176</f>
        <v>265506112.00999999</v>
      </c>
      <c r="I176" s="57">
        <f>G176/F176</f>
        <v>0.10770693981742814</v>
      </c>
      <c r="J176" s="74">
        <f>Jan!J171+Feb!J171+Mar!J176</f>
        <v>21840.5</v>
      </c>
      <c r="K176" s="7">
        <f>+K171+K166+K161+K156+K149+K144+K138+K130+K125+K117+K110+K103+K96</f>
        <v>16943895.039999999</v>
      </c>
      <c r="L176" s="57">
        <f t="shared" ref="L176:L178" si="109">(K176+J176)/F176</f>
        <v>5.701717361092104E-2</v>
      </c>
      <c r="M176" s="7">
        <f>K176+G176</f>
        <v>48992615.469999999</v>
      </c>
      <c r="N176" s="7">
        <f>H176-K176</f>
        <v>248562216.97</v>
      </c>
      <c r="O176" s="72">
        <f>M176/F176</f>
        <v>0.16465071351136279</v>
      </c>
    </row>
    <row r="177" spans="1:15" s="24" customFormat="1" x14ac:dyDescent="0.25">
      <c r="A177" s="48" t="s">
        <v>54</v>
      </c>
      <c r="B177" s="143"/>
      <c r="C177" s="7">
        <f>C111</f>
        <v>0</v>
      </c>
      <c r="D177" s="7">
        <f>D111</f>
        <v>0</v>
      </c>
      <c r="E177" s="7">
        <f>E111</f>
        <v>0</v>
      </c>
      <c r="F177" s="7">
        <f>D177+E177</f>
        <v>0</v>
      </c>
      <c r="G177" s="7">
        <f>G111</f>
        <v>0</v>
      </c>
      <c r="H177" s="7">
        <f>F177-G177</f>
        <v>0</v>
      </c>
      <c r="I177" s="57" t="e">
        <f>G177/F177</f>
        <v>#DIV/0!</v>
      </c>
      <c r="J177" s="74"/>
      <c r="K177" s="7">
        <f>K111</f>
        <v>0</v>
      </c>
      <c r="L177" s="57" t="e">
        <f t="shared" si="109"/>
        <v>#DIV/0!</v>
      </c>
      <c r="M177" s="7">
        <f>K177+G177</f>
        <v>0</v>
      </c>
      <c r="N177" s="7">
        <f>H177-K177</f>
        <v>0</v>
      </c>
      <c r="O177" s="72" t="e">
        <f>M177/F177</f>
        <v>#DIV/0!</v>
      </c>
    </row>
    <row r="178" spans="1:15" s="24" customFormat="1" x14ac:dyDescent="0.25">
      <c r="A178" s="48" t="s">
        <v>33</v>
      </c>
      <c r="B178" s="143"/>
      <c r="C178" s="7">
        <f>+C172+C167+C162+C157+C150+C145+C139+C131+C126+C118+C112+C104+C97</f>
        <v>0</v>
      </c>
      <c r="D178" s="7">
        <f>+D172+D167+D162+D157+D150+D145+D139+D131+D126+D118+D112+D104+D97</f>
        <v>0</v>
      </c>
      <c r="E178" s="7">
        <f>+E172+E167+E162+E157+E150+E145+E139+E131+E126+E118+E112+E104+E97</f>
        <v>0</v>
      </c>
      <c r="F178" s="7">
        <f>D178+E178</f>
        <v>0</v>
      </c>
      <c r="G178" s="7">
        <f>+G172+G167+G162+G157+G150+G145+G139+G131+G126+G118+G112+G104+G97</f>
        <v>0</v>
      </c>
      <c r="H178" s="7">
        <f>F178-G178</f>
        <v>0</v>
      </c>
      <c r="I178" s="57" t="e">
        <f>G178/F178</f>
        <v>#DIV/0!</v>
      </c>
      <c r="J178" s="74"/>
      <c r="K178" s="7">
        <f>+K172+K167+K162+K157+K150+K145+K139+K131+K126+K118+K112+K104+K97</f>
        <v>0</v>
      </c>
      <c r="L178" s="57" t="e">
        <f t="shared" si="109"/>
        <v>#DIV/0!</v>
      </c>
      <c r="M178" s="7">
        <f>K178+G178</f>
        <v>0</v>
      </c>
      <c r="N178" s="7">
        <f>H178-K178</f>
        <v>0</v>
      </c>
      <c r="O178" s="72" t="e">
        <f>M178/F178</f>
        <v>#DIV/0!</v>
      </c>
    </row>
    <row r="179" spans="1:15" x14ac:dyDescent="0.25">
      <c r="A179" s="68"/>
      <c r="B179" s="142"/>
      <c r="C179" s="6"/>
      <c r="D179" s="6"/>
      <c r="E179" s="6"/>
      <c r="F179" s="6"/>
      <c r="G179" s="6"/>
      <c r="H179" s="6"/>
      <c r="I179" s="50"/>
      <c r="J179" s="47"/>
      <c r="K179" s="51"/>
      <c r="L179" s="50"/>
      <c r="M179" s="6"/>
      <c r="N179" s="6"/>
      <c r="O179" s="52"/>
    </row>
    <row r="180" spans="1:15" ht="45" x14ac:dyDescent="0.25">
      <c r="A180" s="75" t="s">
        <v>93</v>
      </c>
      <c r="B180" s="140"/>
      <c r="C180" s="6"/>
      <c r="D180" s="6"/>
      <c r="E180" s="6"/>
      <c r="F180" s="6"/>
      <c r="G180" s="6"/>
      <c r="H180" s="6"/>
      <c r="I180" s="50"/>
      <c r="J180" s="47"/>
      <c r="K180" s="51"/>
      <c r="L180" s="50"/>
      <c r="M180" s="6"/>
      <c r="N180" s="6"/>
      <c r="O180" s="52"/>
    </row>
    <row r="181" spans="1:15" x14ac:dyDescent="0.25">
      <c r="A181" s="48"/>
      <c r="B181" s="140"/>
      <c r="C181" s="6"/>
      <c r="D181" s="6"/>
      <c r="E181" s="6"/>
      <c r="F181" s="6"/>
      <c r="G181" s="6"/>
      <c r="H181" s="6"/>
      <c r="I181" s="50"/>
      <c r="J181" s="47"/>
      <c r="K181" s="51"/>
      <c r="L181" s="50"/>
      <c r="M181" s="6"/>
      <c r="N181" s="6"/>
      <c r="O181" s="52"/>
    </row>
    <row r="182" spans="1:15" ht="30" x14ac:dyDescent="0.25">
      <c r="A182" s="55" t="s">
        <v>94</v>
      </c>
      <c r="B182" s="140" t="s">
        <v>95</v>
      </c>
      <c r="C182" s="7">
        <f>SUM(C183:C185)</f>
        <v>0</v>
      </c>
      <c r="D182" s="7">
        <f>SUM(D183:D185)</f>
        <v>0</v>
      </c>
      <c r="E182" s="7">
        <f>SUM(E183:E185)</f>
        <v>1564952.4</v>
      </c>
      <c r="F182" s="56">
        <f>D182+E182</f>
        <v>1564952.4</v>
      </c>
      <c r="G182" s="56">
        <f>SUM(G183:G185)</f>
        <v>765097.52</v>
      </c>
      <c r="H182" s="56">
        <f>F182-G182</f>
        <v>799854.87999999989</v>
      </c>
      <c r="I182" s="57">
        <f>G182/F182</f>
        <v>0.48889507438053709</v>
      </c>
      <c r="J182" s="56">
        <f>SUM(J183:J185)</f>
        <v>0</v>
      </c>
      <c r="K182" s="56">
        <f>SUM(K183:K185)</f>
        <v>0</v>
      </c>
      <c r="L182" s="57">
        <f>(K182+J182)/F182</f>
        <v>0</v>
      </c>
      <c r="M182" s="56">
        <f>K182+G182+J182</f>
        <v>765097.52</v>
      </c>
      <c r="N182" s="56">
        <f>H182-K182-J182</f>
        <v>799854.87999999989</v>
      </c>
      <c r="O182" s="57">
        <f>M182/F182</f>
        <v>0.48889507438053709</v>
      </c>
    </row>
    <row r="183" spans="1:15" s="64" customFormat="1" ht="12.75" x14ac:dyDescent="0.2">
      <c r="A183" s="60" t="s">
        <v>31</v>
      </c>
      <c r="B183" s="141"/>
      <c r="C183" s="8"/>
      <c r="D183" s="8">
        <f>Jan!D178+Feb!D178+Mar!D183</f>
        <v>0</v>
      </c>
      <c r="E183" s="8">
        <f>Jan!E178+Feb!E178+Mar!E183</f>
        <v>0</v>
      </c>
      <c r="F183" s="8">
        <f>D183+E183</f>
        <v>0</v>
      </c>
      <c r="G183" s="8">
        <f>Jan!G178+Feb!G178+Mar!G183</f>
        <v>0</v>
      </c>
      <c r="H183" s="8">
        <f>F183-G183</f>
        <v>0</v>
      </c>
      <c r="I183" s="61" t="e">
        <f>G183/F183</f>
        <v>#DIV/0!</v>
      </c>
      <c r="J183" s="8">
        <f>Jan!J178+Feb!J178+Mar!J183</f>
        <v>0</v>
      </c>
      <c r="K183" s="8">
        <f>Jan!K178+Feb!K178+Mar!K183</f>
        <v>0</v>
      </c>
      <c r="L183" s="61" t="e">
        <f>(K183+J183)/F183</f>
        <v>#DIV/0!</v>
      </c>
      <c r="M183" s="8">
        <f>K183+G183+J183</f>
        <v>0</v>
      </c>
      <c r="N183" s="8">
        <f>H183-K183-J183</f>
        <v>0</v>
      </c>
      <c r="O183" s="63" t="e">
        <f>M183/F183</f>
        <v>#DIV/0!</v>
      </c>
    </row>
    <row r="184" spans="1:15" s="64" customFormat="1" ht="12.75" x14ac:dyDescent="0.2">
      <c r="A184" s="60" t="s">
        <v>32</v>
      </c>
      <c r="B184" s="141"/>
      <c r="C184" s="8"/>
      <c r="D184" s="8">
        <f>Jan!D179+Feb!D179+Mar!D184</f>
        <v>0</v>
      </c>
      <c r="E184" s="8">
        <f>Jan!E179+Feb!E179+Mar!E184</f>
        <v>1564952.4</v>
      </c>
      <c r="F184" s="8">
        <f t="shared" ref="F184:F185" si="110">D184+E184</f>
        <v>1564952.4</v>
      </c>
      <c r="G184" s="8">
        <f>Jan!G179+Feb!G179+Mar!G184</f>
        <v>765097.52</v>
      </c>
      <c r="H184" s="8">
        <f>F184-G184</f>
        <v>799854.87999999989</v>
      </c>
      <c r="I184" s="61">
        <f>G184/F184</f>
        <v>0.48889507438053709</v>
      </c>
      <c r="J184" s="8">
        <f>Jan!J179+Feb!J179+Mar!J184</f>
        <v>0</v>
      </c>
      <c r="K184" s="8">
        <f>Jan!K179+Feb!K179+Mar!K184</f>
        <v>0</v>
      </c>
      <c r="L184" s="61">
        <f t="shared" ref="L184:L185" si="111">(K184+J184)/F184</f>
        <v>0</v>
      </c>
      <c r="M184" s="8">
        <f t="shared" ref="M184:M185" si="112">K184+G184+J184</f>
        <v>765097.52</v>
      </c>
      <c r="N184" s="8">
        <f t="shared" ref="N184:N185" si="113">H184-K184-J184</f>
        <v>799854.87999999989</v>
      </c>
      <c r="O184" s="63">
        <f>M184/F184</f>
        <v>0.48889507438053709</v>
      </c>
    </row>
    <row r="185" spans="1:15" s="64" customFormat="1" ht="12.75" x14ac:dyDescent="0.2">
      <c r="A185" s="60" t="s">
        <v>33</v>
      </c>
      <c r="B185" s="141"/>
      <c r="C185" s="8"/>
      <c r="D185" s="8">
        <f>Jan!D180+Feb!D180+Mar!D185</f>
        <v>0</v>
      </c>
      <c r="E185" s="8">
        <f>Jan!E180+Feb!E180+Mar!E185</f>
        <v>0</v>
      </c>
      <c r="F185" s="8">
        <f t="shared" si="110"/>
        <v>0</v>
      </c>
      <c r="G185" s="8">
        <f>Jan!G180+Feb!G180+Mar!G185</f>
        <v>0</v>
      </c>
      <c r="H185" s="8">
        <f>F185-G185</f>
        <v>0</v>
      </c>
      <c r="I185" s="61" t="e">
        <f>G185/F185</f>
        <v>#DIV/0!</v>
      </c>
      <c r="J185" s="8">
        <f>Jan!J180+Feb!J180+Mar!J185</f>
        <v>0</v>
      </c>
      <c r="K185" s="8">
        <f>Jan!K180+Feb!K180+Mar!K185</f>
        <v>0</v>
      </c>
      <c r="L185" s="61" t="e">
        <f t="shared" si="111"/>
        <v>#DIV/0!</v>
      </c>
      <c r="M185" s="8">
        <f t="shared" si="112"/>
        <v>0</v>
      </c>
      <c r="N185" s="8">
        <f t="shared" si="113"/>
        <v>0</v>
      </c>
      <c r="O185" s="63" t="e">
        <f>M185/F185</f>
        <v>#DIV/0!</v>
      </c>
    </row>
    <row r="186" spans="1:15" x14ac:dyDescent="0.25">
      <c r="A186" s="68"/>
      <c r="B186" s="142"/>
      <c r="C186" s="6"/>
      <c r="D186" s="6"/>
      <c r="E186" s="6"/>
      <c r="F186" s="6"/>
      <c r="G186" s="8"/>
      <c r="H186" s="6"/>
      <c r="I186" s="50"/>
      <c r="J186" s="47"/>
      <c r="K186" s="51"/>
      <c r="L186" s="50"/>
      <c r="M186" s="6"/>
      <c r="N186" s="6"/>
      <c r="O186" s="52"/>
    </row>
    <row r="187" spans="1:15" x14ac:dyDescent="0.25">
      <c r="A187" s="55" t="s">
        <v>96</v>
      </c>
      <c r="B187" s="140" t="s">
        <v>97</v>
      </c>
      <c r="C187" s="7">
        <f>SUM(C188:C190)</f>
        <v>0</v>
      </c>
      <c r="D187" s="7">
        <f>SUM(D188:D190)</f>
        <v>0</v>
      </c>
      <c r="E187" s="7">
        <f>SUM(E188:E190)</f>
        <v>0</v>
      </c>
      <c r="F187" s="56">
        <f>D187+E187</f>
        <v>0</v>
      </c>
      <c r="G187" s="56">
        <f>SUM(G188:G190)</f>
        <v>0</v>
      </c>
      <c r="H187" s="56">
        <f>F187-G187</f>
        <v>0</v>
      </c>
      <c r="I187" s="57" t="e">
        <f>G187/F187</f>
        <v>#DIV/0!</v>
      </c>
      <c r="J187" s="56">
        <f>SUM(J188:J190)</f>
        <v>0</v>
      </c>
      <c r="K187" s="56">
        <f>SUM(K188:K190)</f>
        <v>0</v>
      </c>
      <c r="L187" s="57" t="e">
        <f>(K187+J187)/F187</f>
        <v>#DIV/0!</v>
      </c>
      <c r="M187" s="56">
        <f>K187+G187+J187</f>
        <v>0</v>
      </c>
      <c r="N187" s="56">
        <f>H187-K187-J187</f>
        <v>0</v>
      </c>
      <c r="O187" s="57" t="e">
        <f>M187/F187</f>
        <v>#DIV/0!</v>
      </c>
    </row>
    <row r="188" spans="1:15" s="64" customFormat="1" ht="12.75" x14ac:dyDescent="0.2">
      <c r="A188" s="60" t="s">
        <v>31</v>
      </c>
      <c r="B188" s="141"/>
      <c r="C188" s="8"/>
      <c r="D188" s="8">
        <f>Jan!D183+Feb!D183+Mar!D188</f>
        <v>0</v>
      </c>
      <c r="E188" s="8">
        <f>Jan!E183+Feb!E183+Mar!E188</f>
        <v>0</v>
      </c>
      <c r="F188" s="8">
        <f>D188+E188</f>
        <v>0</v>
      </c>
      <c r="G188" s="8">
        <f>Jan!G183+Feb!G183+Mar!G188</f>
        <v>0</v>
      </c>
      <c r="H188" s="8">
        <f>F188-G188</f>
        <v>0</v>
      </c>
      <c r="I188" s="61" t="e">
        <f>G188/F188</f>
        <v>#DIV/0!</v>
      </c>
      <c r="J188" s="8">
        <f>Jan!J183+Feb!J183+Mar!J188</f>
        <v>0</v>
      </c>
      <c r="K188" s="8">
        <f>Jan!K183+Feb!K183+Mar!K188</f>
        <v>0</v>
      </c>
      <c r="L188" s="61" t="e">
        <f>(K188+J188)/F188</f>
        <v>#DIV/0!</v>
      </c>
      <c r="M188" s="8">
        <f>K188+G188+J188</f>
        <v>0</v>
      </c>
      <c r="N188" s="8">
        <f>H188-K188-J188</f>
        <v>0</v>
      </c>
      <c r="O188" s="63" t="e">
        <f>M188/F188</f>
        <v>#DIV/0!</v>
      </c>
    </row>
    <row r="189" spans="1:15" s="64" customFormat="1" ht="12.75" x14ac:dyDescent="0.2">
      <c r="A189" s="60" t="s">
        <v>32</v>
      </c>
      <c r="B189" s="141"/>
      <c r="C189" s="8"/>
      <c r="D189" s="8">
        <f>Jan!D184+Feb!D184+Mar!D189</f>
        <v>0</v>
      </c>
      <c r="E189" s="8">
        <f>Jan!E184+Feb!E184+Mar!E189</f>
        <v>0</v>
      </c>
      <c r="F189" s="8">
        <f t="shared" ref="F189:F190" si="114">D189+E189</f>
        <v>0</v>
      </c>
      <c r="G189" s="8">
        <f>Jan!G184+Feb!G184+Mar!G189</f>
        <v>0</v>
      </c>
      <c r="H189" s="8">
        <f>F189-G189</f>
        <v>0</v>
      </c>
      <c r="I189" s="61" t="e">
        <f>G189/F189</f>
        <v>#DIV/0!</v>
      </c>
      <c r="J189" s="8">
        <f>Jan!J184+Feb!J184+Mar!J189</f>
        <v>0</v>
      </c>
      <c r="K189" s="8">
        <f>Jan!K184+Feb!K184+Mar!K189</f>
        <v>0</v>
      </c>
      <c r="L189" s="61" t="e">
        <f t="shared" ref="L189:L190" si="115">(K189+J189)/F189</f>
        <v>#DIV/0!</v>
      </c>
      <c r="M189" s="8">
        <f t="shared" ref="M189:M190" si="116">K189+G189+J189</f>
        <v>0</v>
      </c>
      <c r="N189" s="8">
        <f t="shared" ref="N189:N190" si="117">H189-K189-J189</f>
        <v>0</v>
      </c>
      <c r="O189" s="63" t="e">
        <f>M189/F189</f>
        <v>#DIV/0!</v>
      </c>
    </row>
    <row r="190" spans="1:15" s="64" customFormat="1" ht="12.75" x14ac:dyDescent="0.2">
      <c r="A190" s="60" t="s">
        <v>33</v>
      </c>
      <c r="B190" s="141"/>
      <c r="C190" s="8"/>
      <c r="D190" s="8">
        <f>Jan!D185+Feb!D185+Mar!D190</f>
        <v>0</v>
      </c>
      <c r="E190" s="8">
        <f>Jan!E185+Feb!E185+Mar!E190</f>
        <v>0</v>
      </c>
      <c r="F190" s="8">
        <f t="shared" si="114"/>
        <v>0</v>
      </c>
      <c r="G190" s="8">
        <f>Jan!G185+Feb!G185+Mar!G190</f>
        <v>0</v>
      </c>
      <c r="H190" s="8">
        <f>F190-G190</f>
        <v>0</v>
      </c>
      <c r="I190" s="61" t="e">
        <f>G190/F190</f>
        <v>#DIV/0!</v>
      </c>
      <c r="J190" s="8">
        <f>Jan!J185+Feb!J185+Mar!J190</f>
        <v>0</v>
      </c>
      <c r="K190" s="8">
        <f>Jan!K185+Feb!K185+Mar!K190</f>
        <v>0</v>
      </c>
      <c r="L190" s="61" t="e">
        <f t="shared" si="115"/>
        <v>#DIV/0!</v>
      </c>
      <c r="M190" s="8">
        <f t="shared" si="116"/>
        <v>0</v>
      </c>
      <c r="N190" s="8">
        <f t="shared" si="117"/>
        <v>0</v>
      </c>
      <c r="O190" s="63" t="e">
        <f>M190/F190</f>
        <v>#DIV/0!</v>
      </c>
    </row>
    <row r="191" spans="1:15" x14ac:dyDescent="0.25">
      <c r="A191" s="68"/>
      <c r="B191" s="142"/>
      <c r="C191" s="6"/>
      <c r="D191" s="6"/>
      <c r="E191" s="6"/>
      <c r="F191" s="6"/>
      <c r="G191" s="8"/>
      <c r="H191" s="6"/>
      <c r="I191" s="50"/>
      <c r="J191" s="47"/>
      <c r="K191" s="51"/>
      <c r="L191" s="50"/>
      <c r="M191" s="6"/>
      <c r="N191" s="6"/>
      <c r="O191" s="52"/>
    </row>
    <row r="192" spans="1:15" x14ac:dyDescent="0.25">
      <c r="A192" s="55" t="s">
        <v>98</v>
      </c>
      <c r="B192" s="140" t="s">
        <v>99</v>
      </c>
      <c r="C192" s="7">
        <f>SUM(C193:C195)</f>
        <v>0</v>
      </c>
      <c r="D192" s="7">
        <f>SUM(D193:D195)</f>
        <v>0</v>
      </c>
      <c r="E192" s="7">
        <f>SUM(E193:E195)</f>
        <v>0</v>
      </c>
      <c r="F192" s="56">
        <f>D192+E192</f>
        <v>0</v>
      </c>
      <c r="G192" s="56">
        <f>SUM(G193:G195)</f>
        <v>0</v>
      </c>
      <c r="H192" s="56">
        <f>F192-G192</f>
        <v>0</v>
      </c>
      <c r="I192" s="57" t="e">
        <f>G192/F192</f>
        <v>#DIV/0!</v>
      </c>
      <c r="J192" s="56">
        <f>SUM(J193:J195)</f>
        <v>450000</v>
      </c>
      <c r="K192" s="56">
        <f>SUM(K193:K195)</f>
        <v>0</v>
      </c>
      <c r="L192" s="57" t="e">
        <f>(K192+J192)/F192</f>
        <v>#DIV/0!</v>
      </c>
      <c r="M192" s="56">
        <f>K192+G192+J192</f>
        <v>450000</v>
      </c>
      <c r="N192" s="56">
        <f>H192-K192-J192</f>
        <v>-450000</v>
      </c>
      <c r="O192" s="57" t="e">
        <f>M192/F192</f>
        <v>#DIV/0!</v>
      </c>
    </row>
    <row r="193" spans="1:15" s="64" customFormat="1" ht="12.75" x14ac:dyDescent="0.2">
      <c r="A193" s="60" t="s">
        <v>31</v>
      </c>
      <c r="B193" s="141"/>
      <c r="C193" s="8"/>
      <c r="D193" s="8">
        <f>Jan!D188+Feb!D188+Mar!D193</f>
        <v>0</v>
      </c>
      <c r="E193" s="8">
        <f>Jan!E188+Feb!E188+Mar!E193</f>
        <v>0</v>
      </c>
      <c r="F193" s="8">
        <f>D193+E193</f>
        <v>0</v>
      </c>
      <c r="G193" s="8">
        <f>Jan!G188+Feb!G188+Mar!G193</f>
        <v>0</v>
      </c>
      <c r="H193" s="8">
        <f>F193-G193</f>
        <v>0</v>
      </c>
      <c r="I193" s="61" t="e">
        <f>G193/F193</f>
        <v>#DIV/0!</v>
      </c>
      <c r="J193" s="8">
        <f>Jan!J188+Feb!J188+Mar!J193</f>
        <v>0</v>
      </c>
      <c r="K193" s="8">
        <f>Jan!K188+Feb!K188+Mar!K193</f>
        <v>0</v>
      </c>
      <c r="L193" s="61" t="e">
        <f>(K193+J193)/F193</f>
        <v>#DIV/0!</v>
      </c>
      <c r="M193" s="8">
        <f>K193+G193+J193</f>
        <v>0</v>
      </c>
      <c r="N193" s="8">
        <f>H193-K193-J193</f>
        <v>0</v>
      </c>
      <c r="O193" s="63" t="e">
        <f>M193/F193</f>
        <v>#DIV/0!</v>
      </c>
    </row>
    <row r="194" spans="1:15" s="64" customFormat="1" ht="12.75" x14ac:dyDescent="0.2">
      <c r="A194" s="60" t="s">
        <v>32</v>
      </c>
      <c r="B194" s="141"/>
      <c r="C194" s="8"/>
      <c r="D194" s="8">
        <f>Jan!D189+Feb!D189+Mar!D194</f>
        <v>0</v>
      </c>
      <c r="E194" s="8">
        <f>Jan!E189+Feb!E189+Mar!E194</f>
        <v>0</v>
      </c>
      <c r="F194" s="8">
        <f t="shared" ref="F194:F195" si="118">D194+E194</f>
        <v>0</v>
      </c>
      <c r="G194" s="8">
        <f>Jan!G189+Feb!G189+Mar!G194</f>
        <v>0</v>
      </c>
      <c r="H194" s="8">
        <f>F194-G194</f>
        <v>0</v>
      </c>
      <c r="I194" s="61" t="e">
        <f>G194/F194</f>
        <v>#DIV/0!</v>
      </c>
      <c r="J194" s="8">
        <f>Jan!J189+Feb!J189+Mar!J194</f>
        <v>450000</v>
      </c>
      <c r="K194" s="8">
        <f>Jan!K189+Feb!K189+Mar!K194</f>
        <v>0</v>
      </c>
      <c r="L194" s="61" t="e">
        <f t="shared" ref="L194:L195" si="119">(K194+J194)/F194</f>
        <v>#DIV/0!</v>
      </c>
      <c r="M194" s="8">
        <f t="shared" ref="M194:M195" si="120">K194+G194+J194</f>
        <v>450000</v>
      </c>
      <c r="N194" s="8">
        <f t="shared" ref="N194:N195" si="121">H194-K194-J194</f>
        <v>-450000</v>
      </c>
      <c r="O194" s="63" t="e">
        <f>M194/F194</f>
        <v>#DIV/0!</v>
      </c>
    </row>
    <row r="195" spans="1:15" s="64" customFormat="1" ht="12.75" x14ac:dyDescent="0.2">
      <c r="A195" s="60" t="s">
        <v>33</v>
      </c>
      <c r="B195" s="141"/>
      <c r="C195" s="8"/>
      <c r="D195" s="8">
        <f>Jan!D190+Feb!D190+Mar!D195</f>
        <v>0</v>
      </c>
      <c r="E195" s="8">
        <f>Jan!E190+Feb!E190+Mar!E195</f>
        <v>0</v>
      </c>
      <c r="F195" s="8">
        <f t="shared" si="118"/>
        <v>0</v>
      </c>
      <c r="G195" s="8">
        <f>Jan!G190+Feb!G190+Mar!G195</f>
        <v>0</v>
      </c>
      <c r="H195" s="8">
        <f>F195-G195</f>
        <v>0</v>
      </c>
      <c r="I195" s="61" t="e">
        <f>G195/F195</f>
        <v>#DIV/0!</v>
      </c>
      <c r="J195" s="8">
        <f>Jan!J190+Feb!J190+Mar!J195</f>
        <v>0</v>
      </c>
      <c r="K195" s="8">
        <f>Jan!K190+Feb!K190+Mar!K195</f>
        <v>0</v>
      </c>
      <c r="L195" s="61" t="e">
        <f t="shared" si="119"/>
        <v>#DIV/0!</v>
      </c>
      <c r="M195" s="8">
        <f t="shared" si="120"/>
        <v>0</v>
      </c>
      <c r="N195" s="8">
        <f t="shared" si="121"/>
        <v>0</v>
      </c>
      <c r="O195" s="63" t="e">
        <f>M195/F195</f>
        <v>#DIV/0!</v>
      </c>
    </row>
    <row r="196" spans="1:15" x14ac:dyDescent="0.25">
      <c r="A196" s="68"/>
      <c r="B196" s="142"/>
      <c r="C196" s="6"/>
      <c r="D196" s="6"/>
      <c r="E196" s="6"/>
      <c r="F196" s="6"/>
      <c r="G196" s="8"/>
      <c r="H196" s="6"/>
      <c r="I196" s="50"/>
      <c r="J196" s="47"/>
      <c r="K196" s="51"/>
      <c r="L196" s="50"/>
      <c r="M196" s="6"/>
      <c r="N196" s="6"/>
      <c r="O196" s="52"/>
    </row>
    <row r="197" spans="1:15" ht="30" x14ac:dyDescent="0.25">
      <c r="A197" s="55" t="s">
        <v>100</v>
      </c>
      <c r="B197" s="142"/>
      <c r="C197" s="6">
        <f>SUM(C198:C200)</f>
        <v>0</v>
      </c>
      <c r="D197" s="7">
        <f>SUM(D198:D200)</f>
        <v>0</v>
      </c>
      <c r="E197" s="6">
        <f>SUM(E198:E200)</f>
        <v>0</v>
      </c>
      <c r="F197" s="56">
        <f>D197+E197</f>
        <v>0</v>
      </c>
      <c r="G197" s="56">
        <f>SUM(G198:G200)</f>
        <v>0</v>
      </c>
      <c r="H197" s="56">
        <f>F197-G197</f>
        <v>0</v>
      </c>
      <c r="I197" s="57" t="e">
        <f>G197/F197</f>
        <v>#DIV/0!</v>
      </c>
      <c r="J197" s="56">
        <f>SUM(J198:J200)</f>
        <v>0</v>
      </c>
      <c r="K197" s="56">
        <f>SUM(K198:K200)</f>
        <v>0</v>
      </c>
      <c r="L197" s="57" t="e">
        <f>(K197+J197)/F197</f>
        <v>#DIV/0!</v>
      </c>
      <c r="M197" s="56">
        <f>K197+G197+J197</f>
        <v>0</v>
      </c>
      <c r="N197" s="56">
        <f>H197-K197-J197</f>
        <v>0</v>
      </c>
      <c r="O197" s="57" t="e">
        <f>M197/F197</f>
        <v>#DIV/0!</v>
      </c>
    </row>
    <row r="198" spans="1:15" s="64" customFormat="1" ht="12.75" x14ac:dyDescent="0.2">
      <c r="A198" s="60" t="s">
        <v>31</v>
      </c>
      <c r="B198" s="141"/>
      <c r="C198" s="8"/>
      <c r="D198" s="8">
        <f>Jan!D193+Feb!D193+Mar!D198</f>
        <v>0</v>
      </c>
      <c r="E198" s="8">
        <f>Jan!E193+Feb!E193+Mar!E198</f>
        <v>0</v>
      </c>
      <c r="F198" s="8">
        <f>D198+E198</f>
        <v>0</v>
      </c>
      <c r="G198" s="8">
        <f>Jan!G193+Feb!G193+Mar!G198</f>
        <v>0</v>
      </c>
      <c r="H198" s="8">
        <f>F198-G198</f>
        <v>0</v>
      </c>
      <c r="I198" s="61" t="e">
        <f>G198/F198</f>
        <v>#DIV/0!</v>
      </c>
      <c r="J198" s="8">
        <f>Jan!J193+Feb!J193+Mar!J198</f>
        <v>0</v>
      </c>
      <c r="K198" s="8">
        <f>Jan!K193+Feb!K193+Mar!K198</f>
        <v>0</v>
      </c>
      <c r="L198" s="61" t="e">
        <f>(K198+J198)/F198</f>
        <v>#DIV/0!</v>
      </c>
      <c r="M198" s="8">
        <f>K198+G198+J198</f>
        <v>0</v>
      </c>
      <c r="N198" s="8">
        <f>H198-K198-J198</f>
        <v>0</v>
      </c>
      <c r="O198" s="63" t="e">
        <f>M198/F198</f>
        <v>#DIV/0!</v>
      </c>
    </row>
    <row r="199" spans="1:15" s="64" customFormat="1" ht="12.75" x14ac:dyDescent="0.2">
      <c r="A199" s="60" t="s">
        <v>32</v>
      </c>
      <c r="B199" s="141"/>
      <c r="C199" s="8"/>
      <c r="D199" s="8">
        <f>Jan!D194+Feb!D194+Mar!D199</f>
        <v>0</v>
      </c>
      <c r="E199" s="8">
        <f>Jan!E194+Feb!E194+Mar!E199</f>
        <v>0</v>
      </c>
      <c r="F199" s="8">
        <f t="shared" ref="F199:F200" si="122">D199+E199</f>
        <v>0</v>
      </c>
      <c r="G199" s="8">
        <f>Jan!G194+Feb!G194+Mar!G199</f>
        <v>0</v>
      </c>
      <c r="H199" s="8">
        <f>F199-G199</f>
        <v>0</v>
      </c>
      <c r="I199" s="61" t="e">
        <f>G199/F199</f>
        <v>#DIV/0!</v>
      </c>
      <c r="J199" s="8">
        <f>Jan!J194+Feb!J194+Mar!J199</f>
        <v>0</v>
      </c>
      <c r="K199" s="8">
        <f>Jan!K194+Feb!K194+Mar!K199</f>
        <v>0</v>
      </c>
      <c r="L199" s="61" t="e">
        <f t="shared" ref="L199:L200" si="123">(K199+J199)/F199</f>
        <v>#DIV/0!</v>
      </c>
      <c r="M199" s="8">
        <f t="shared" ref="M199:M200" si="124">K199+G199+J199</f>
        <v>0</v>
      </c>
      <c r="N199" s="8">
        <f t="shared" ref="N199:N200" si="125">H199-K199-J199</f>
        <v>0</v>
      </c>
      <c r="O199" s="63" t="e">
        <f>M199/F199</f>
        <v>#DIV/0!</v>
      </c>
    </row>
    <row r="200" spans="1:15" s="64" customFormat="1" ht="12.75" x14ac:dyDescent="0.2">
      <c r="A200" s="60" t="s">
        <v>33</v>
      </c>
      <c r="B200" s="141"/>
      <c r="C200" s="8"/>
      <c r="D200" s="8">
        <f>Jan!D195+Feb!D195+Mar!D200</f>
        <v>0</v>
      </c>
      <c r="E200" s="8">
        <f>Jan!E195+Feb!E195+Mar!E200</f>
        <v>0</v>
      </c>
      <c r="F200" s="8">
        <f t="shared" si="122"/>
        <v>0</v>
      </c>
      <c r="G200" s="8">
        <f>Jan!G195+Feb!G195+Mar!G200</f>
        <v>0</v>
      </c>
      <c r="H200" s="8">
        <f>F200-G200</f>
        <v>0</v>
      </c>
      <c r="I200" s="61" t="e">
        <f>G200/F200</f>
        <v>#DIV/0!</v>
      </c>
      <c r="J200" s="8">
        <f>Jan!J195+Feb!J195+Mar!J200</f>
        <v>0</v>
      </c>
      <c r="K200" s="8">
        <f>Jan!K195+Feb!K195+Mar!K200</f>
        <v>0</v>
      </c>
      <c r="L200" s="61" t="e">
        <f t="shared" si="123"/>
        <v>#DIV/0!</v>
      </c>
      <c r="M200" s="8">
        <f t="shared" si="124"/>
        <v>0</v>
      </c>
      <c r="N200" s="8">
        <f t="shared" si="125"/>
        <v>0</v>
      </c>
      <c r="O200" s="63" t="e">
        <f>M200/F200</f>
        <v>#DIV/0!</v>
      </c>
    </row>
    <row r="201" spans="1:15" x14ac:dyDescent="0.25">
      <c r="A201" s="68"/>
      <c r="B201" s="142"/>
      <c r="C201" s="6"/>
      <c r="D201" s="6"/>
      <c r="E201" s="6"/>
      <c r="F201" s="6"/>
      <c r="G201" s="6"/>
      <c r="H201" s="6"/>
      <c r="I201" s="50"/>
      <c r="J201" s="47"/>
      <c r="K201" s="51"/>
      <c r="L201" s="50"/>
      <c r="M201" s="6"/>
      <c r="N201" s="6"/>
      <c r="O201" s="52"/>
    </row>
    <row r="202" spans="1:15" x14ac:dyDescent="0.25">
      <c r="A202" s="48"/>
      <c r="B202" s="140"/>
      <c r="C202" s="6"/>
      <c r="D202" s="6"/>
      <c r="E202" s="6"/>
      <c r="F202" s="6"/>
      <c r="G202" s="6"/>
      <c r="H202" s="6"/>
      <c r="I202" s="50"/>
      <c r="J202" s="47"/>
      <c r="K202" s="51"/>
      <c r="L202" s="50"/>
      <c r="M202" s="6"/>
      <c r="N202" s="6"/>
      <c r="O202" s="52"/>
    </row>
    <row r="203" spans="1:15" ht="45" x14ac:dyDescent="0.25">
      <c r="A203" s="55" t="s">
        <v>101</v>
      </c>
      <c r="B203" s="140" t="s">
        <v>102</v>
      </c>
      <c r="C203" s="7">
        <f>SUM(C204:C206)</f>
        <v>0</v>
      </c>
      <c r="D203" s="7">
        <f>SUM(D204:D206)</f>
        <v>0</v>
      </c>
      <c r="E203" s="7">
        <f>SUM(E204:E206)</f>
        <v>0</v>
      </c>
      <c r="F203" s="56">
        <f>D203+E203</f>
        <v>0</v>
      </c>
      <c r="G203" s="56">
        <f>SUM(G204:G206)</f>
        <v>0</v>
      </c>
      <c r="H203" s="56">
        <f>F203-G203</f>
        <v>0</v>
      </c>
      <c r="I203" s="57" t="e">
        <f>G203/F203</f>
        <v>#DIV/0!</v>
      </c>
      <c r="J203" s="56">
        <f>SUM(J204:J206)</f>
        <v>0</v>
      </c>
      <c r="K203" s="56">
        <f>SUM(K204:K206)</f>
        <v>9631.44</v>
      </c>
      <c r="L203" s="57" t="e">
        <f>(K203+J203)/F203</f>
        <v>#DIV/0!</v>
      </c>
      <c r="M203" s="56">
        <f>K203+G203+J203</f>
        <v>9631.44</v>
      </c>
      <c r="N203" s="56">
        <f>H203-K203-J203</f>
        <v>-9631.44</v>
      </c>
      <c r="O203" s="57" t="e">
        <f>M203/F203</f>
        <v>#DIV/0!</v>
      </c>
    </row>
    <row r="204" spans="1:15" s="64" customFormat="1" ht="12.75" x14ac:dyDescent="0.2">
      <c r="A204" s="60" t="s">
        <v>31</v>
      </c>
      <c r="B204" s="141"/>
      <c r="C204" s="8"/>
      <c r="D204" s="8">
        <f>Jan!D199+Feb!D199+Mar!D204</f>
        <v>0</v>
      </c>
      <c r="E204" s="8">
        <f>Jan!E199+Feb!E199+Mar!E204</f>
        <v>0</v>
      </c>
      <c r="F204" s="8">
        <f>D204+E204</f>
        <v>0</v>
      </c>
      <c r="G204" s="8">
        <f>Jan!G199+Feb!G199+Mar!G204</f>
        <v>0</v>
      </c>
      <c r="H204" s="8">
        <f>F204-G204</f>
        <v>0</v>
      </c>
      <c r="I204" s="61" t="e">
        <f>G204/F204</f>
        <v>#DIV/0!</v>
      </c>
      <c r="J204" s="8">
        <f>Jan!J199+Feb!J199+Mar!J204</f>
        <v>0</v>
      </c>
      <c r="K204" s="8">
        <f>Jan!K199+Feb!K199+Mar!K204</f>
        <v>0</v>
      </c>
      <c r="L204" s="61" t="e">
        <f>(K204+J204)/F204</f>
        <v>#DIV/0!</v>
      </c>
      <c r="M204" s="8">
        <f>K204+G204+J204</f>
        <v>0</v>
      </c>
      <c r="N204" s="8">
        <f>H204-K204-J204</f>
        <v>0</v>
      </c>
      <c r="O204" s="63" t="e">
        <f>M204/F204</f>
        <v>#DIV/0!</v>
      </c>
    </row>
    <row r="205" spans="1:15" s="64" customFormat="1" ht="12.75" x14ac:dyDescent="0.2">
      <c r="A205" s="60" t="s">
        <v>103</v>
      </c>
      <c r="B205" s="141"/>
      <c r="C205" s="8"/>
      <c r="D205" s="8">
        <f>Jan!D200+Feb!D200+Mar!D205</f>
        <v>0</v>
      </c>
      <c r="E205" s="8">
        <f>Jan!E200+Feb!E200+Mar!E205</f>
        <v>0</v>
      </c>
      <c r="F205" s="8">
        <f t="shared" ref="F205:F206" si="126">D205+E205</f>
        <v>0</v>
      </c>
      <c r="G205" s="8">
        <f>Jan!G200+Feb!G200+Mar!G205</f>
        <v>0</v>
      </c>
      <c r="H205" s="8">
        <f>F205-G205</f>
        <v>0</v>
      </c>
      <c r="I205" s="61" t="e">
        <f>G205/F205</f>
        <v>#DIV/0!</v>
      </c>
      <c r="J205" s="8">
        <f>Jan!J200+Feb!J200+Mar!J205</f>
        <v>0</v>
      </c>
      <c r="K205" s="8">
        <f>Jan!K200+Feb!K200+Mar!K205</f>
        <v>9631.44</v>
      </c>
      <c r="L205" s="61" t="e">
        <f t="shared" ref="L205:L206" si="127">(K205+J205)/F205</f>
        <v>#DIV/0!</v>
      </c>
      <c r="M205" s="8">
        <f t="shared" ref="M205:M206" si="128">K205+G205+J205</f>
        <v>9631.44</v>
      </c>
      <c r="N205" s="8">
        <f t="shared" ref="N205:N206" si="129">H205-K205-J205</f>
        <v>-9631.44</v>
      </c>
      <c r="O205" s="63" t="e">
        <f>M205/F205</f>
        <v>#DIV/0!</v>
      </c>
    </row>
    <row r="206" spans="1:15" s="64" customFormat="1" ht="12.75" x14ac:dyDescent="0.2">
      <c r="A206" s="60" t="s">
        <v>104</v>
      </c>
      <c r="B206" s="141"/>
      <c r="C206" s="8"/>
      <c r="D206" s="8">
        <f>Jan!D201+Feb!D201+Mar!D206</f>
        <v>0</v>
      </c>
      <c r="E206" s="8">
        <f>Jan!E201+Feb!E201+Mar!E206</f>
        <v>0</v>
      </c>
      <c r="F206" s="8">
        <f t="shared" si="126"/>
        <v>0</v>
      </c>
      <c r="G206" s="8">
        <f>Jan!G201+Feb!G201+Mar!G206</f>
        <v>0</v>
      </c>
      <c r="H206" s="8">
        <f>F206-G206</f>
        <v>0</v>
      </c>
      <c r="I206" s="61" t="e">
        <f>G206/F206</f>
        <v>#DIV/0!</v>
      </c>
      <c r="J206" s="8">
        <f>Jan!J201+Feb!J201+Mar!J206</f>
        <v>0</v>
      </c>
      <c r="K206" s="8">
        <f>Jan!K201+Feb!K201+Mar!K206</f>
        <v>0</v>
      </c>
      <c r="L206" s="61" t="e">
        <f t="shared" si="127"/>
        <v>#DIV/0!</v>
      </c>
      <c r="M206" s="8">
        <f t="shared" si="128"/>
        <v>0</v>
      </c>
      <c r="N206" s="8">
        <f t="shared" si="129"/>
        <v>0</v>
      </c>
      <c r="O206" s="63" t="e">
        <f>M206/F206</f>
        <v>#DIV/0!</v>
      </c>
    </row>
    <row r="207" spans="1:15" x14ac:dyDescent="0.25">
      <c r="A207" s="68"/>
      <c r="B207" s="142"/>
      <c r="C207" s="6"/>
      <c r="D207" s="6"/>
      <c r="E207" s="6"/>
      <c r="F207" s="6"/>
      <c r="G207" s="8"/>
      <c r="H207" s="6"/>
      <c r="I207" s="50"/>
      <c r="J207" s="47"/>
      <c r="K207" s="51"/>
      <c r="L207" s="50"/>
      <c r="M207" s="6"/>
      <c r="N207" s="6"/>
      <c r="O207" s="52"/>
    </row>
    <row r="208" spans="1:15" x14ac:dyDescent="0.25">
      <c r="A208" s="48" t="s">
        <v>105</v>
      </c>
      <c r="B208" s="140"/>
      <c r="C208" s="6"/>
      <c r="D208" s="6"/>
      <c r="E208" s="6"/>
      <c r="F208" s="6"/>
      <c r="G208" s="6"/>
      <c r="H208" s="6"/>
      <c r="I208" s="50"/>
      <c r="J208" s="47"/>
      <c r="K208" s="51"/>
      <c r="L208" s="50"/>
      <c r="M208" s="6"/>
      <c r="N208" s="6"/>
      <c r="O208" s="52"/>
    </row>
    <row r="209" spans="1:15" ht="45" x14ac:dyDescent="0.25">
      <c r="A209" s="55" t="s">
        <v>106</v>
      </c>
      <c r="B209" s="140" t="s">
        <v>107</v>
      </c>
      <c r="C209" s="7">
        <f>SUM(C210:C212)</f>
        <v>0</v>
      </c>
      <c r="D209" s="7">
        <f>SUM(D210:D212)</f>
        <v>0</v>
      </c>
      <c r="E209" s="7">
        <f>SUM(E210:E212)</f>
        <v>0</v>
      </c>
      <c r="F209" s="56">
        <f>D209+E209</f>
        <v>0</v>
      </c>
      <c r="G209" s="56">
        <f>SUM(G210:G212)</f>
        <v>0</v>
      </c>
      <c r="H209" s="56">
        <f>F209-G209</f>
        <v>0</v>
      </c>
      <c r="I209" s="57" t="e">
        <f>G209/F209</f>
        <v>#DIV/0!</v>
      </c>
      <c r="J209" s="56">
        <f>SUM(J210:J212)</f>
        <v>0</v>
      </c>
      <c r="K209" s="56">
        <f>SUM(K210:K212)</f>
        <v>0</v>
      </c>
      <c r="L209" s="57" t="e">
        <f>(K209+J209)/F209</f>
        <v>#DIV/0!</v>
      </c>
      <c r="M209" s="56">
        <f>K209+G209+J209</f>
        <v>0</v>
      </c>
      <c r="N209" s="56">
        <f>H209-K209-J209</f>
        <v>0</v>
      </c>
      <c r="O209" s="57" t="e">
        <f>M209/F209</f>
        <v>#DIV/0!</v>
      </c>
    </row>
    <row r="210" spans="1:15" s="64" customFormat="1" ht="12.75" x14ac:dyDescent="0.2">
      <c r="A210" s="60" t="s">
        <v>31</v>
      </c>
      <c r="B210" s="141"/>
      <c r="C210" s="8"/>
      <c r="D210" s="8">
        <f>Jan!D205+Feb!D205+Mar!D210</f>
        <v>0</v>
      </c>
      <c r="E210" s="8">
        <f>Jan!E205+Feb!E205+Mar!E210</f>
        <v>0</v>
      </c>
      <c r="F210" s="8">
        <f>D210+E210</f>
        <v>0</v>
      </c>
      <c r="G210" s="8">
        <f>Jan!G205+Feb!G205+Mar!G210</f>
        <v>0</v>
      </c>
      <c r="H210" s="8">
        <f>F210-G210</f>
        <v>0</v>
      </c>
      <c r="I210" s="61" t="e">
        <f>G210/F210</f>
        <v>#DIV/0!</v>
      </c>
      <c r="J210" s="8">
        <f>Jan!J205+Feb!J205+Mar!J210</f>
        <v>0</v>
      </c>
      <c r="K210" s="8">
        <f>Jan!K205+Feb!K205+Mar!K210</f>
        <v>0</v>
      </c>
      <c r="L210" s="61" t="e">
        <f>(K210+J210)/F210</f>
        <v>#DIV/0!</v>
      </c>
      <c r="M210" s="8">
        <f>K210+G210+J210</f>
        <v>0</v>
      </c>
      <c r="N210" s="8">
        <f>H210-K210-J210</f>
        <v>0</v>
      </c>
      <c r="O210" s="63" t="e">
        <f>M210/F210</f>
        <v>#DIV/0!</v>
      </c>
    </row>
    <row r="211" spans="1:15" s="64" customFormat="1" ht="12.75" x14ac:dyDescent="0.2">
      <c r="A211" s="60" t="s">
        <v>103</v>
      </c>
      <c r="B211" s="141"/>
      <c r="C211" s="8"/>
      <c r="D211" s="8">
        <f>Jan!D206+Feb!D206+Mar!D211</f>
        <v>0</v>
      </c>
      <c r="E211" s="8">
        <f>Jan!E206+Feb!E206+Mar!E211</f>
        <v>0</v>
      </c>
      <c r="F211" s="8">
        <f t="shared" ref="F211:F212" si="130">D211+E211</f>
        <v>0</v>
      </c>
      <c r="G211" s="8">
        <f>Jan!G206+Feb!G206+Mar!G211</f>
        <v>0</v>
      </c>
      <c r="H211" s="8">
        <f>F211-G211</f>
        <v>0</v>
      </c>
      <c r="I211" s="61" t="e">
        <f>G211/F211</f>
        <v>#DIV/0!</v>
      </c>
      <c r="J211" s="8">
        <f>Jan!J206+Feb!J206+Mar!J211</f>
        <v>0</v>
      </c>
      <c r="K211" s="8">
        <f>Jan!K206+Feb!K206+Mar!K211</f>
        <v>0</v>
      </c>
      <c r="L211" s="61" t="e">
        <f t="shared" ref="L211:L212" si="131">(K211+J211)/F211</f>
        <v>#DIV/0!</v>
      </c>
      <c r="M211" s="8">
        <f t="shared" ref="M211:M212" si="132">K211+G211+J211</f>
        <v>0</v>
      </c>
      <c r="N211" s="8">
        <f t="shared" ref="N211:N212" si="133">H211-K211-J211</f>
        <v>0</v>
      </c>
      <c r="O211" s="63" t="e">
        <f>M211/F211</f>
        <v>#DIV/0!</v>
      </c>
    </row>
    <row r="212" spans="1:15" s="64" customFormat="1" ht="12.75" x14ac:dyDescent="0.2">
      <c r="A212" s="60" t="s">
        <v>104</v>
      </c>
      <c r="B212" s="141"/>
      <c r="C212" s="8"/>
      <c r="D212" s="8">
        <f>Jan!D207+Feb!D207+Mar!D212</f>
        <v>0</v>
      </c>
      <c r="E212" s="8">
        <f>Jan!E207+Feb!E207+Mar!E212</f>
        <v>0</v>
      </c>
      <c r="F212" s="8">
        <f t="shared" si="130"/>
        <v>0</v>
      </c>
      <c r="G212" s="8">
        <f>Jan!G207+Feb!G207+Mar!G212</f>
        <v>0</v>
      </c>
      <c r="H212" s="8">
        <f>F212-G212</f>
        <v>0</v>
      </c>
      <c r="I212" s="61" t="e">
        <f>G212/F212</f>
        <v>#DIV/0!</v>
      </c>
      <c r="J212" s="8">
        <f>Jan!J207+Feb!J207+Mar!J212</f>
        <v>0</v>
      </c>
      <c r="K212" s="8">
        <f>Jan!K207+Feb!K207+Mar!K212</f>
        <v>0</v>
      </c>
      <c r="L212" s="61" t="e">
        <f t="shared" si="131"/>
        <v>#DIV/0!</v>
      </c>
      <c r="M212" s="8">
        <f t="shared" si="132"/>
        <v>0</v>
      </c>
      <c r="N212" s="8">
        <f t="shared" si="133"/>
        <v>0</v>
      </c>
      <c r="O212" s="63" t="e">
        <f>M212/F212</f>
        <v>#DIV/0!</v>
      </c>
    </row>
    <row r="213" spans="1:15" x14ac:dyDescent="0.25">
      <c r="A213" s="68"/>
      <c r="B213" s="142"/>
      <c r="C213" s="6"/>
      <c r="D213" s="6"/>
      <c r="E213" s="6"/>
      <c r="F213" s="6"/>
      <c r="G213" s="8"/>
      <c r="H213" s="6"/>
      <c r="I213" s="50"/>
      <c r="J213" s="47"/>
      <c r="K213" s="51"/>
      <c r="L213" s="50"/>
      <c r="M213" s="6"/>
      <c r="N213" s="6"/>
      <c r="O213" s="52"/>
    </row>
    <row r="214" spans="1:15" x14ac:dyDescent="0.25">
      <c r="A214" s="71" t="s">
        <v>108</v>
      </c>
      <c r="B214" s="140"/>
      <c r="C214" s="6">
        <f>SUM(C215:C217)</f>
        <v>0</v>
      </c>
      <c r="D214" s="7">
        <f>SUM(D215:D217)</f>
        <v>0</v>
      </c>
      <c r="E214" s="6">
        <f>SUM(E215:E217)</f>
        <v>0</v>
      </c>
      <c r="F214" s="56">
        <f>D214+E214</f>
        <v>0</v>
      </c>
      <c r="G214" s="56">
        <f>SUM(G215:G217)</f>
        <v>0</v>
      </c>
      <c r="H214" s="56">
        <f>F214-G214</f>
        <v>0</v>
      </c>
      <c r="I214" s="57" t="e">
        <f>G214/F214</f>
        <v>#DIV/0!</v>
      </c>
      <c r="J214" s="56">
        <f>SUM(J215:J217)</f>
        <v>0</v>
      </c>
      <c r="K214" s="56">
        <f>SUM(K215:K217)</f>
        <v>0</v>
      </c>
      <c r="L214" s="57" t="e">
        <f>(K214+J214)/F214</f>
        <v>#DIV/0!</v>
      </c>
      <c r="M214" s="56">
        <f>K214+G214+J214</f>
        <v>0</v>
      </c>
      <c r="N214" s="56">
        <f>H214-K214-J214</f>
        <v>0</v>
      </c>
      <c r="O214" s="57" t="e">
        <f>M214/F214</f>
        <v>#DIV/0!</v>
      </c>
    </row>
    <row r="215" spans="1:15" s="64" customFormat="1" ht="12.75" x14ac:dyDescent="0.2">
      <c r="A215" s="60" t="s">
        <v>31</v>
      </c>
      <c r="B215" s="141"/>
      <c r="C215" s="8">
        <f>+'[4]Template (GF)'!$P210+'[4]Template (GF)'!$F210</f>
        <v>0</v>
      </c>
      <c r="D215" s="8">
        <f>Jan!D210+Feb!D210+Mar!D215</f>
        <v>0</v>
      </c>
      <c r="E215" s="8">
        <f>Jan!E210+Feb!E210+Mar!E215</f>
        <v>0</v>
      </c>
      <c r="F215" s="8">
        <f>D215+E215</f>
        <v>0</v>
      </c>
      <c r="G215" s="8">
        <f>Jan!G210+Feb!G210+Mar!G215</f>
        <v>0</v>
      </c>
      <c r="H215" s="8">
        <f>F215-G215</f>
        <v>0</v>
      </c>
      <c r="I215" s="61" t="e">
        <f>G215/F215</f>
        <v>#DIV/0!</v>
      </c>
      <c r="J215" s="8">
        <f>Jan!J210+Feb!J210+Mar!J215</f>
        <v>0</v>
      </c>
      <c r="K215" s="8">
        <f>Jan!K210+Feb!K210+Mar!K215</f>
        <v>0</v>
      </c>
      <c r="L215" s="61" t="e">
        <f>(K215+J215)/F215</f>
        <v>#DIV/0!</v>
      </c>
      <c r="M215" s="8">
        <f>K215+G215+J215</f>
        <v>0</v>
      </c>
      <c r="N215" s="8">
        <f>H215-K215-J215</f>
        <v>0</v>
      </c>
      <c r="O215" s="63" t="e">
        <f>M215/F215</f>
        <v>#DIV/0!</v>
      </c>
    </row>
    <row r="216" spans="1:15" s="64" customFormat="1" ht="12.75" x14ac:dyDescent="0.2">
      <c r="A216" s="60" t="s">
        <v>32</v>
      </c>
      <c r="B216" s="141"/>
      <c r="C216" s="8">
        <f>+'[4]Template (GF)'!$P211+'[4]Template (GF)'!$F211</f>
        <v>0</v>
      </c>
      <c r="D216" s="8">
        <f>Jan!D211+Feb!D211+Mar!D216</f>
        <v>0</v>
      </c>
      <c r="E216" s="8">
        <f>Jan!E211+Feb!E211+Mar!E216</f>
        <v>0</v>
      </c>
      <c r="F216" s="8">
        <f t="shared" ref="F216:F217" si="134">D216+E216</f>
        <v>0</v>
      </c>
      <c r="G216" s="8">
        <f>Jan!G211+Feb!G211+Mar!G216</f>
        <v>0</v>
      </c>
      <c r="H216" s="8">
        <f>F216-G216</f>
        <v>0</v>
      </c>
      <c r="I216" s="61" t="e">
        <f>G216/F216</f>
        <v>#DIV/0!</v>
      </c>
      <c r="J216" s="8">
        <f>Jan!J211+Feb!J211+Mar!J216</f>
        <v>0</v>
      </c>
      <c r="K216" s="8">
        <f>Jan!K211+Feb!K211+Mar!K216</f>
        <v>0</v>
      </c>
      <c r="L216" s="61" t="e">
        <f t="shared" ref="L216:L217" si="135">(K216+J216)/F216</f>
        <v>#DIV/0!</v>
      </c>
      <c r="M216" s="8">
        <f t="shared" ref="M216:M217" si="136">K216+G216+J216</f>
        <v>0</v>
      </c>
      <c r="N216" s="8">
        <f t="shared" ref="N216:N217" si="137">H216-K216-J216</f>
        <v>0</v>
      </c>
      <c r="O216" s="63" t="e">
        <f>M216/F216</f>
        <v>#DIV/0!</v>
      </c>
    </row>
    <row r="217" spans="1:15" s="64" customFormat="1" ht="12.75" x14ac:dyDescent="0.2">
      <c r="A217" s="60" t="s">
        <v>33</v>
      </c>
      <c r="B217" s="141"/>
      <c r="C217" s="8">
        <f>+'[4]Template (GF)'!$P212+'[4]Template (GF)'!$F212</f>
        <v>0</v>
      </c>
      <c r="D217" s="8">
        <f>Jan!D212+Feb!D212+Mar!D217</f>
        <v>0</v>
      </c>
      <c r="E217" s="8">
        <f>Jan!E212+Feb!E212+Mar!E217</f>
        <v>0</v>
      </c>
      <c r="F217" s="8">
        <f t="shared" si="134"/>
        <v>0</v>
      </c>
      <c r="G217" s="8">
        <f>Jan!G212+Feb!G212+Mar!G217</f>
        <v>0</v>
      </c>
      <c r="H217" s="8">
        <f>F217-G217</f>
        <v>0</v>
      </c>
      <c r="I217" s="61" t="e">
        <f>G217/F217</f>
        <v>#DIV/0!</v>
      </c>
      <c r="J217" s="8">
        <f>Jan!J212+Feb!J212+Mar!J217</f>
        <v>0</v>
      </c>
      <c r="K217" s="8">
        <f>Jan!K212+Feb!K212+Mar!K217</f>
        <v>0</v>
      </c>
      <c r="L217" s="61" t="e">
        <f t="shared" si="135"/>
        <v>#DIV/0!</v>
      </c>
      <c r="M217" s="8">
        <f t="shared" si="136"/>
        <v>0</v>
      </c>
      <c r="N217" s="8">
        <f t="shared" si="137"/>
        <v>0</v>
      </c>
      <c r="O217" s="63" t="e">
        <f>M217/F217</f>
        <v>#DIV/0!</v>
      </c>
    </row>
    <row r="218" spans="1:15" x14ac:dyDescent="0.25">
      <c r="A218" s="68"/>
      <c r="B218" s="142"/>
      <c r="C218" s="6"/>
      <c r="D218" s="6"/>
      <c r="E218" s="6"/>
      <c r="F218" s="6"/>
      <c r="G218" s="6"/>
      <c r="H218" s="6"/>
      <c r="I218" s="50"/>
      <c r="J218" s="47"/>
      <c r="K218" s="51"/>
      <c r="L218" s="50"/>
      <c r="M218" s="6"/>
      <c r="N218" s="6"/>
      <c r="O218" s="52"/>
    </row>
    <row r="219" spans="1:15" s="24" customFormat="1" x14ac:dyDescent="0.25">
      <c r="A219" s="71" t="s">
        <v>109</v>
      </c>
      <c r="B219" s="143"/>
      <c r="C219" s="7">
        <f>SUM(C220:C222)</f>
        <v>0</v>
      </c>
      <c r="D219" s="7">
        <f>SUM(D220:D222)</f>
        <v>0</v>
      </c>
      <c r="E219" s="7">
        <f>SUM(E220:E222)</f>
        <v>1564952.4</v>
      </c>
      <c r="F219" s="7">
        <f>D219+E219</f>
        <v>1564952.4</v>
      </c>
      <c r="G219" s="7">
        <f>SUM(G220:G222)</f>
        <v>765097.52</v>
      </c>
      <c r="H219" s="7">
        <f>F219-G219</f>
        <v>799854.87999999989</v>
      </c>
      <c r="I219" s="57">
        <f>G219/F219</f>
        <v>0.48889507438053709</v>
      </c>
      <c r="J219" s="7">
        <f>SUM(J220:J222)</f>
        <v>450000</v>
      </c>
      <c r="K219" s="7">
        <f>SUM(K220:K222)</f>
        <v>9631.44</v>
      </c>
      <c r="L219" s="57">
        <f t="shared" ref="L219:L222" si="138">(K219+J219)/F219</f>
        <v>0.29370314394226943</v>
      </c>
      <c r="M219" s="7">
        <f>K219+G219+J219</f>
        <v>1224728.96</v>
      </c>
      <c r="N219" s="7">
        <f>H219-K219-J219</f>
        <v>340223.43999999994</v>
      </c>
      <c r="O219" s="72">
        <f>M219/F219</f>
        <v>0.78259821832280652</v>
      </c>
    </row>
    <row r="220" spans="1:15" s="24" customFormat="1" x14ac:dyDescent="0.25">
      <c r="A220" s="48" t="s">
        <v>31</v>
      </c>
      <c r="B220" s="143"/>
      <c r="C220" s="7">
        <f>C215+C210+C204+C198+C193+C188+C183</f>
        <v>0</v>
      </c>
      <c r="D220" s="7">
        <f>D215+D210+D204+D198+D193+D188+D183</f>
        <v>0</v>
      </c>
      <c r="E220" s="7">
        <f>E215+E210+E204+E198+E193+E188+E183</f>
        <v>0</v>
      </c>
      <c r="F220" s="7">
        <f>D220+E220</f>
        <v>0</v>
      </c>
      <c r="G220" s="7">
        <f>G215+G210+G204+G198+G193+G188+G183</f>
        <v>0</v>
      </c>
      <c r="H220" s="7">
        <f>F220-G220</f>
        <v>0</v>
      </c>
      <c r="I220" s="50" t="e">
        <f>G220/F220</f>
        <v>#DIV/0!</v>
      </c>
      <c r="J220" s="7">
        <f t="shared" ref="J220:K222" si="139">J215+J210+J204+J198+J193+J188+J183</f>
        <v>0</v>
      </c>
      <c r="K220" s="7">
        <f t="shared" si="139"/>
        <v>0</v>
      </c>
      <c r="L220" s="57" t="e">
        <f t="shared" si="138"/>
        <v>#DIV/0!</v>
      </c>
      <c r="M220" s="7">
        <f>K220+G220+J220</f>
        <v>0</v>
      </c>
      <c r="N220" s="7">
        <f>H220-K220-J220</f>
        <v>0</v>
      </c>
      <c r="O220" s="72" t="e">
        <f>M220/F220</f>
        <v>#DIV/0!</v>
      </c>
    </row>
    <row r="221" spans="1:15" s="24" customFormat="1" x14ac:dyDescent="0.25">
      <c r="A221" s="48" t="s">
        <v>32</v>
      </c>
      <c r="B221" s="143"/>
      <c r="C221" s="7">
        <f t="shared" ref="C221:E222" si="140">C216+C211+C205+C199+C194+C189+C184</f>
        <v>0</v>
      </c>
      <c r="D221" s="7">
        <f t="shared" si="140"/>
        <v>0</v>
      </c>
      <c r="E221" s="7">
        <f t="shared" si="140"/>
        <v>1564952.4</v>
      </c>
      <c r="F221" s="7">
        <f>D221+E221</f>
        <v>1564952.4</v>
      </c>
      <c r="G221" s="7">
        <f>G216+G211+G205+G199+G194+G189+G184</f>
        <v>765097.52</v>
      </c>
      <c r="H221" s="7">
        <f>F221-G221</f>
        <v>799854.87999999989</v>
      </c>
      <c r="I221" s="50">
        <f>G221/F221</f>
        <v>0.48889507438053709</v>
      </c>
      <c r="J221" s="7">
        <f t="shared" si="139"/>
        <v>450000</v>
      </c>
      <c r="K221" s="7">
        <f t="shared" si="139"/>
        <v>9631.44</v>
      </c>
      <c r="L221" s="57">
        <f t="shared" si="138"/>
        <v>0.29370314394226943</v>
      </c>
      <c r="M221" s="7">
        <f t="shared" ref="M221:M222" si="141">K221+G221+J221</f>
        <v>1224728.96</v>
      </c>
      <c r="N221" s="7">
        <f t="shared" ref="N221:N222" si="142">H221-K221-J221</f>
        <v>340223.43999999994</v>
      </c>
      <c r="O221" s="72">
        <f>M221/F221</f>
        <v>0.78259821832280652</v>
      </c>
    </row>
    <row r="222" spans="1:15" s="24" customFormat="1" x14ac:dyDescent="0.25">
      <c r="A222" s="48" t="s">
        <v>33</v>
      </c>
      <c r="B222" s="143"/>
      <c r="C222" s="7">
        <f t="shared" si="140"/>
        <v>0</v>
      </c>
      <c r="D222" s="7">
        <f t="shared" si="140"/>
        <v>0</v>
      </c>
      <c r="E222" s="7">
        <f t="shared" si="140"/>
        <v>0</v>
      </c>
      <c r="F222" s="7">
        <f>D222+E222</f>
        <v>0</v>
      </c>
      <c r="G222" s="7">
        <f>G217+G212+G206+G200+G195+G190+G185</f>
        <v>0</v>
      </c>
      <c r="H222" s="7">
        <f>F222-G222</f>
        <v>0</v>
      </c>
      <c r="I222" s="50" t="e">
        <f>G222/F222</f>
        <v>#DIV/0!</v>
      </c>
      <c r="J222" s="7">
        <f t="shared" si="139"/>
        <v>0</v>
      </c>
      <c r="K222" s="7">
        <f t="shared" si="139"/>
        <v>0</v>
      </c>
      <c r="L222" s="57" t="e">
        <f t="shared" si="138"/>
        <v>#DIV/0!</v>
      </c>
      <c r="M222" s="7">
        <f t="shared" si="141"/>
        <v>0</v>
      </c>
      <c r="N222" s="7">
        <f t="shared" si="142"/>
        <v>0</v>
      </c>
      <c r="O222" s="72" t="e">
        <f>M222/F222</f>
        <v>#DIV/0!</v>
      </c>
    </row>
    <row r="223" spans="1:15" x14ac:dyDescent="0.25">
      <c r="A223" s="68"/>
      <c r="B223" s="142"/>
      <c r="C223" s="6"/>
      <c r="D223" s="6"/>
      <c r="E223" s="6"/>
      <c r="F223" s="6"/>
      <c r="G223" s="6"/>
      <c r="H223" s="6"/>
      <c r="I223" s="50"/>
      <c r="J223" s="47"/>
      <c r="K223" s="51"/>
      <c r="L223" s="50"/>
      <c r="M223" s="6"/>
      <c r="N223" s="6"/>
      <c r="O223" s="52"/>
    </row>
    <row r="224" spans="1:15" ht="60" x14ac:dyDescent="0.25">
      <c r="A224" s="75" t="s">
        <v>110</v>
      </c>
      <c r="B224" s="140"/>
      <c r="C224" s="6"/>
      <c r="D224" s="6"/>
      <c r="E224" s="6"/>
      <c r="F224" s="6"/>
      <c r="G224" s="6"/>
      <c r="H224" s="6"/>
      <c r="I224" s="50"/>
      <c r="J224" s="47"/>
      <c r="K224" s="51"/>
      <c r="L224" s="50"/>
      <c r="M224" s="6"/>
      <c r="N224" s="6"/>
      <c r="O224" s="52"/>
    </row>
    <row r="225" spans="1:15" x14ac:dyDescent="0.25">
      <c r="A225" s="48"/>
      <c r="B225" s="140"/>
      <c r="C225" s="6"/>
      <c r="D225" s="6"/>
      <c r="E225" s="6"/>
      <c r="F225" s="6"/>
      <c r="G225" s="6"/>
      <c r="H225" s="6"/>
      <c r="I225" s="50"/>
      <c r="J225" s="47"/>
      <c r="K225" s="51"/>
      <c r="L225" s="50"/>
      <c r="M225" s="6"/>
      <c r="N225" s="6"/>
      <c r="O225" s="52"/>
    </row>
    <row r="226" spans="1:15" ht="30" x14ac:dyDescent="0.25">
      <c r="A226" s="75" t="s">
        <v>111</v>
      </c>
      <c r="B226" s="140"/>
      <c r="C226" s="6"/>
      <c r="D226" s="6"/>
      <c r="E226" s="6"/>
      <c r="F226" s="6"/>
      <c r="G226" s="6"/>
      <c r="H226" s="6"/>
      <c r="I226" s="50"/>
      <c r="J226" s="47"/>
      <c r="K226" s="51"/>
      <c r="L226" s="50"/>
      <c r="M226" s="6"/>
      <c r="N226" s="6"/>
      <c r="O226" s="52"/>
    </row>
    <row r="227" spans="1:15" x14ac:dyDescent="0.25">
      <c r="A227" s="48"/>
      <c r="B227" s="140"/>
      <c r="C227" s="6"/>
      <c r="D227" s="6"/>
      <c r="E227" s="6"/>
      <c r="F227" s="6"/>
      <c r="G227" s="6"/>
      <c r="H227" s="6"/>
      <c r="I227" s="50"/>
      <c r="J227" s="47"/>
      <c r="K227" s="51"/>
      <c r="L227" s="50"/>
      <c r="M227" s="6"/>
      <c r="N227" s="6"/>
      <c r="O227" s="52"/>
    </row>
    <row r="228" spans="1:15" x14ac:dyDescent="0.25">
      <c r="A228" s="77"/>
      <c r="B228" s="140"/>
      <c r="C228" s="6"/>
      <c r="D228" s="6"/>
      <c r="E228" s="6"/>
      <c r="F228" s="6"/>
      <c r="G228" s="6"/>
      <c r="H228" s="6"/>
      <c r="I228" s="50"/>
      <c r="J228" s="47"/>
      <c r="K228" s="51"/>
      <c r="L228" s="50"/>
      <c r="M228" s="6"/>
      <c r="N228" s="6"/>
      <c r="O228" s="52"/>
    </row>
    <row r="229" spans="1:15" ht="45" x14ac:dyDescent="0.25">
      <c r="A229" s="55" t="s">
        <v>112</v>
      </c>
      <c r="B229" s="140" t="s">
        <v>113</v>
      </c>
      <c r="C229" s="7">
        <f>SUM(C230:C232)</f>
        <v>0</v>
      </c>
      <c r="D229" s="7">
        <f>SUM(D230:D232)</f>
        <v>0</v>
      </c>
      <c r="E229" s="7">
        <f>SUM(E230:E232)</f>
        <v>22829</v>
      </c>
      <c r="F229" s="56">
        <f>D229+E229</f>
        <v>22829</v>
      </c>
      <c r="G229" s="56">
        <f>SUM(G230:G232)</f>
        <v>23638.09</v>
      </c>
      <c r="H229" s="56">
        <f>F229-G229</f>
        <v>-809.09000000000015</v>
      </c>
      <c r="I229" s="57">
        <f>G229/F229</f>
        <v>1.035441324630952</v>
      </c>
      <c r="J229" s="56">
        <f>SUM(J230:J232)</f>
        <v>0</v>
      </c>
      <c r="K229" s="56">
        <f>SUM(K230:K232)</f>
        <v>0</v>
      </c>
      <c r="L229" s="57">
        <f>(K229+J229)/F229</f>
        <v>0</v>
      </c>
      <c r="M229" s="56">
        <f>K229+G229+J229</f>
        <v>23638.09</v>
      </c>
      <c r="N229" s="56">
        <f>H229-K229-J229</f>
        <v>-809.09000000000015</v>
      </c>
      <c r="O229" s="57">
        <f>M229/F229</f>
        <v>1.035441324630952</v>
      </c>
    </row>
    <row r="230" spans="1:15" s="64" customFormat="1" ht="12.75" x14ac:dyDescent="0.2">
      <c r="A230" s="60" t="s">
        <v>31</v>
      </c>
      <c r="B230" s="141"/>
      <c r="C230" s="8"/>
      <c r="D230" s="8">
        <f>Jan!D225+Feb!D225+Mar!D230</f>
        <v>0</v>
      </c>
      <c r="E230" s="8">
        <f>Jan!E225+Feb!E225+Mar!E230</f>
        <v>0</v>
      </c>
      <c r="F230" s="8">
        <f>D230+E230</f>
        <v>0</v>
      </c>
      <c r="G230" s="8">
        <f>Jan!G225+Feb!G225+Mar!G230</f>
        <v>0</v>
      </c>
      <c r="H230" s="8">
        <f>F230-G230</f>
        <v>0</v>
      </c>
      <c r="I230" s="61" t="e">
        <f>G230/F230</f>
        <v>#DIV/0!</v>
      </c>
      <c r="J230" s="8">
        <f>Jan!J225+Feb!J225+Mar!J230</f>
        <v>0</v>
      </c>
      <c r="K230" s="8">
        <f>Jan!K225+Feb!K225+Mar!K230</f>
        <v>0</v>
      </c>
      <c r="L230" s="61" t="e">
        <f>(K230+J230)/F230</f>
        <v>#DIV/0!</v>
      </c>
      <c r="M230" s="8">
        <f>K230+G230+J230</f>
        <v>0</v>
      </c>
      <c r="N230" s="8">
        <f>H230-K230-J230</f>
        <v>0</v>
      </c>
      <c r="O230" s="63" t="e">
        <f>M230/F230</f>
        <v>#DIV/0!</v>
      </c>
    </row>
    <row r="231" spans="1:15" s="64" customFormat="1" ht="12.75" x14ac:dyDescent="0.2">
      <c r="A231" s="60" t="s">
        <v>32</v>
      </c>
      <c r="B231" s="141"/>
      <c r="C231" s="8"/>
      <c r="D231" s="8">
        <f>Jan!D226+Feb!D226+Mar!D231</f>
        <v>0</v>
      </c>
      <c r="E231" s="8">
        <f>Jan!E226+Feb!E226+Mar!E231</f>
        <v>22829</v>
      </c>
      <c r="F231" s="8">
        <f t="shared" ref="F231:F232" si="143">D231+E231</f>
        <v>22829</v>
      </c>
      <c r="G231" s="8">
        <f>Jan!G226+Feb!G226+Mar!G231</f>
        <v>23638.09</v>
      </c>
      <c r="H231" s="8">
        <f>F231-G231</f>
        <v>-809.09000000000015</v>
      </c>
      <c r="I231" s="61">
        <f>G231/F231</f>
        <v>1.035441324630952</v>
      </c>
      <c r="J231" s="8">
        <f>Jan!J226+Feb!J226+Mar!J231</f>
        <v>0</v>
      </c>
      <c r="K231" s="8">
        <f>Jan!K226+Feb!K226+Mar!K231</f>
        <v>0</v>
      </c>
      <c r="L231" s="61">
        <f t="shared" ref="L231:L232" si="144">(K231+J231)/F231</f>
        <v>0</v>
      </c>
      <c r="M231" s="8">
        <f t="shared" ref="M231:M232" si="145">K231+G231+J231</f>
        <v>23638.09</v>
      </c>
      <c r="N231" s="8">
        <f t="shared" ref="N231:N232" si="146">H231-K231-J231</f>
        <v>-809.09000000000015</v>
      </c>
      <c r="O231" s="63">
        <f>M231/F231</f>
        <v>1.035441324630952</v>
      </c>
    </row>
    <row r="232" spans="1:15" s="64" customFormat="1" ht="12.75" x14ac:dyDescent="0.2">
      <c r="A232" s="60" t="s">
        <v>33</v>
      </c>
      <c r="B232" s="141"/>
      <c r="C232" s="8"/>
      <c r="D232" s="8">
        <f>Jan!D227+Feb!D227+Mar!D232</f>
        <v>0</v>
      </c>
      <c r="E232" s="8">
        <f>Jan!E227+Feb!E227+Mar!E232</f>
        <v>0</v>
      </c>
      <c r="F232" s="8">
        <f t="shared" si="143"/>
        <v>0</v>
      </c>
      <c r="G232" s="8">
        <f>Jan!G227+Feb!G227+Mar!G232</f>
        <v>0</v>
      </c>
      <c r="H232" s="8">
        <f>F232-G232</f>
        <v>0</v>
      </c>
      <c r="I232" s="61" t="e">
        <f>G232/F232</f>
        <v>#DIV/0!</v>
      </c>
      <c r="J232" s="8">
        <f>Jan!J227+Feb!J227+Mar!J232</f>
        <v>0</v>
      </c>
      <c r="K232" s="8">
        <f>Jan!K227+Feb!K227+Mar!K232</f>
        <v>0</v>
      </c>
      <c r="L232" s="61" t="e">
        <f t="shared" si="144"/>
        <v>#DIV/0!</v>
      </c>
      <c r="M232" s="8">
        <f t="shared" si="145"/>
        <v>0</v>
      </c>
      <c r="N232" s="8">
        <f t="shared" si="146"/>
        <v>0</v>
      </c>
      <c r="O232" s="63" t="e">
        <f>M232/F232</f>
        <v>#DIV/0!</v>
      </c>
    </row>
    <row r="233" spans="1:15" x14ac:dyDescent="0.25">
      <c r="A233" s="68"/>
      <c r="B233" s="142"/>
      <c r="C233" s="6"/>
      <c r="D233" s="6"/>
      <c r="E233" s="6"/>
      <c r="F233" s="6"/>
      <c r="G233" s="8"/>
      <c r="H233" s="6"/>
      <c r="I233" s="50"/>
      <c r="J233" s="47"/>
      <c r="K233" s="51"/>
      <c r="L233" s="50"/>
      <c r="M233" s="6"/>
      <c r="N233" s="6"/>
      <c r="O233" s="52"/>
    </row>
    <row r="234" spans="1:15" s="24" customFormat="1" x14ac:dyDescent="0.25">
      <c r="A234" s="71" t="s">
        <v>114</v>
      </c>
      <c r="B234" s="143"/>
      <c r="C234" s="7">
        <f>SUM(C235:C237)</f>
        <v>0</v>
      </c>
      <c r="D234" s="7">
        <f>SUM(D235:D237)</f>
        <v>0</v>
      </c>
      <c r="E234" s="7">
        <f>SUM(E235:E237)</f>
        <v>22829</v>
      </c>
      <c r="F234" s="7">
        <f>D234+E234</f>
        <v>22829</v>
      </c>
      <c r="G234" s="7">
        <f>SUM(G235:G237)</f>
        <v>23638.09</v>
      </c>
      <c r="H234" s="7">
        <f>F234-G234</f>
        <v>-809.09000000000015</v>
      </c>
      <c r="I234" s="57">
        <f>G234/F234</f>
        <v>1.035441324630952</v>
      </c>
      <c r="J234" s="7">
        <f>SUM(J235:J237)</f>
        <v>0</v>
      </c>
      <c r="K234" s="7">
        <f>SUM(K235:K237)</f>
        <v>0</v>
      </c>
      <c r="L234" s="57">
        <f t="shared" ref="L234:L237" si="147">(K234+J234)/F234</f>
        <v>0</v>
      </c>
      <c r="M234" s="7">
        <f>K234+G234+J234</f>
        <v>23638.09</v>
      </c>
      <c r="N234" s="7">
        <f>H234-K234-J234</f>
        <v>-809.09000000000015</v>
      </c>
      <c r="O234" s="72">
        <f>M234/F234</f>
        <v>1.035441324630952</v>
      </c>
    </row>
    <row r="235" spans="1:15" s="24" customFormat="1" x14ac:dyDescent="0.25">
      <c r="A235" s="48" t="s">
        <v>31</v>
      </c>
      <c r="B235" s="143"/>
      <c r="C235" s="7">
        <f>C230</f>
        <v>0</v>
      </c>
      <c r="D235" s="7">
        <f>D230</f>
        <v>0</v>
      </c>
      <c r="E235" s="7">
        <f>E230</f>
        <v>0</v>
      </c>
      <c r="F235" s="7">
        <f>D235+E235</f>
        <v>0</v>
      </c>
      <c r="G235" s="7">
        <f>G230</f>
        <v>0</v>
      </c>
      <c r="H235" s="7">
        <f>F235-G235</f>
        <v>0</v>
      </c>
      <c r="I235" s="57" t="e">
        <f>G235/F235</f>
        <v>#DIV/0!</v>
      </c>
      <c r="J235" s="7">
        <f t="shared" ref="J235:K237" si="148">J230</f>
        <v>0</v>
      </c>
      <c r="K235" s="7">
        <f t="shared" si="148"/>
        <v>0</v>
      </c>
      <c r="L235" s="57" t="e">
        <f t="shared" si="147"/>
        <v>#DIV/0!</v>
      </c>
      <c r="M235" s="7">
        <f>K235+G235+J235</f>
        <v>0</v>
      </c>
      <c r="N235" s="7">
        <f>H235-K235-J235</f>
        <v>0</v>
      </c>
      <c r="O235" s="72" t="e">
        <f>M235/F235</f>
        <v>#DIV/0!</v>
      </c>
    </row>
    <row r="236" spans="1:15" s="24" customFormat="1" x14ac:dyDescent="0.25">
      <c r="A236" s="48" t="s">
        <v>32</v>
      </c>
      <c r="B236" s="143"/>
      <c r="C236" s="7">
        <f t="shared" ref="C236:E237" si="149">C231</f>
        <v>0</v>
      </c>
      <c r="D236" s="7">
        <f t="shared" si="149"/>
        <v>0</v>
      </c>
      <c r="E236" s="7">
        <f t="shared" si="149"/>
        <v>22829</v>
      </c>
      <c r="F236" s="7">
        <f>D236+E236</f>
        <v>22829</v>
      </c>
      <c r="G236" s="7">
        <f>G231</f>
        <v>23638.09</v>
      </c>
      <c r="H236" s="7">
        <f>F236-G236</f>
        <v>-809.09000000000015</v>
      </c>
      <c r="I236" s="57">
        <f>G236/F236</f>
        <v>1.035441324630952</v>
      </c>
      <c r="J236" s="7">
        <f t="shared" si="148"/>
        <v>0</v>
      </c>
      <c r="K236" s="7">
        <f t="shared" si="148"/>
        <v>0</v>
      </c>
      <c r="L236" s="57">
        <f t="shared" si="147"/>
        <v>0</v>
      </c>
      <c r="M236" s="7">
        <f t="shared" ref="M236:M237" si="150">K236+G236+J236</f>
        <v>23638.09</v>
      </c>
      <c r="N236" s="7">
        <f t="shared" ref="N236:N237" si="151">H236-K236-J236</f>
        <v>-809.09000000000015</v>
      </c>
      <c r="O236" s="72">
        <f>M236/F236</f>
        <v>1.035441324630952</v>
      </c>
    </row>
    <row r="237" spans="1:15" s="24" customFormat="1" x14ac:dyDescent="0.25">
      <c r="A237" s="48" t="s">
        <v>33</v>
      </c>
      <c r="B237" s="143"/>
      <c r="C237" s="7">
        <f t="shared" si="149"/>
        <v>0</v>
      </c>
      <c r="D237" s="7">
        <f t="shared" si="149"/>
        <v>0</v>
      </c>
      <c r="E237" s="7">
        <f t="shared" si="149"/>
        <v>0</v>
      </c>
      <c r="F237" s="7">
        <f>D237+E237</f>
        <v>0</v>
      </c>
      <c r="G237" s="7">
        <f>G232</f>
        <v>0</v>
      </c>
      <c r="H237" s="7">
        <f>F237-G237</f>
        <v>0</v>
      </c>
      <c r="I237" s="57" t="e">
        <f>G237/F237</f>
        <v>#DIV/0!</v>
      </c>
      <c r="J237" s="7">
        <f t="shared" si="148"/>
        <v>0</v>
      </c>
      <c r="K237" s="7">
        <f t="shared" si="148"/>
        <v>0</v>
      </c>
      <c r="L237" s="57" t="e">
        <f t="shared" si="147"/>
        <v>#DIV/0!</v>
      </c>
      <c r="M237" s="7">
        <f t="shared" si="150"/>
        <v>0</v>
      </c>
      <c r="N237" s="7">
        <f t="shared" si="151"/>
        <v>0</v>
      </c>
      <c r="O237" s="72" t="e">
        <f>M237/F237</f>
        <v>#DIV/0!</v>
      </c>
    </row>
    <row r="238" spans="1:15" x14ac:dyDescent="0.25">
      <c r="A238" s="68"/>
      <c r="B238" s="142"/>
      <c r="C238" s="6"/>
      <c r="D238" s="6"/>
      <c r="E238" s="6"/>
      <c r="F238" s="6"/>
      <c r="G238" s="6"/>
      <c r="H238" s="6"/>
      <c r="I238" s="50"/>
      <c r="J238" s="47"/>
      <c r="K238" s="51"/>
      <c r="L238" s="50"/>
      <c r="M238" s="6"/>
      <c r="N238" s="6"/>
      <c r="O238" s="52"/>
    </row>
    <row r="239" spans="1:15" ht="75" x14ac:dyDescent="0.25">
      <c r="A239" s="75" t="s">
        <v>115</v>
      </c>
      <c r="B239" s="142"/>
      <c r="C239" s="6"/>
      <c r="D239" s="6"/>
      <c r="E239" s="6"/>
      <c r="F239" s="6"/>
      <c r="G239" s="6"/>
      <c r="H239" s="6"/>
      <c r="I239" s="50"/>
      <c r="J239" s="47"/>
      <c r="K239" s="51"/>
      <c r="L239" s="50"/>
      <c r="M239" s="6"/>
      <c r="N239" s="6"/>
      <c r="O239" s="52"/>
    </row>
    <row r="240" spans="1:15" x14ac:dyDescent="0.25">
      <c r="A240" s="78"/>
      <c r="B240" s="142"/>
      <c r="C240" s="6"/>
      <c r="D240" s="6"/>
      <c r="E240" s="6"/>
      <c r="F240" s="6"/>
      <c r="G240" s="6"/>
      <c r="H240" s="6"/>
      <c r="I240" s="50"/>
      <c r="J240" s="47"/>
      <c r="K240" s="51"/>
      <c r="L240" s="50"/>
      <c r="M240" s="6"/>
      <c r="N240" s="6"/>
      <c r="O240" s="52"/>
    </row>
    <row r="241" spans="1:15" ht="60" x14ac:dyDescent="0.25">
      <c r="A241" s="75" t="s">
        <v>116</v>
      </c>
      <c r="B241" s="140"/>
      <c r="C241" s="6"/>
      <c r="D241" s="6"/>
      <c r="E241" s="6"/>
      <c r="F241" s="6"/>
      <c r="G241" s="6"/>
      <c r="H241" s="6"/>
      <c r="I241" s="50"/>
      <c r="J241" s="47"/>
      <c r="K241" s="51"/>
      <c r="L241" s="50"/>
      <c r="M241" s="6"/>
      <c r="N241" s="6"/>
      <c r="O241" s="52"/>
    </row>
    <row r="242" spans="1:15" x14ac:dyDescent="0.25">
      <c r="A242" s="48"/>
      <c r="B242" s="140"/>
      <c r="C242" s="6"/>
      <c r="D242" s="6"/>
      <c r="E242" s="6"/>
      <c r="F242" s="51"/>
      <c r="G242" s="51"/>
      <c r="H242" s="51"/>
      <c r="I242" s="50"/>
      <c r="J242" s="47"/>
      <c r="K242" s="51"/>
      <c r="L242" s="50"/>
      <c r="M242" s="51"/>
      <c r="N242" s="51"/>
      <c r="O242" s="52"/>
    </row>
    <row r="243" spans="1:15" x14ac:dyDescent="0.25">
      <c r="A243" s="48"/>
      <c r="B243" s="140"/>
      <c r="C243" s="6"/>
      <c r="D243" s="6"/>
      <c r="E243" s="6"/>
      <c r="F243" s="51"/>
      <c r="G243" s="51"/>
      <c r="H243" s="51"/>
      <c r="I243" s="50"/>
      <c r="J243" s="47"/>
      <c r="K243" s="51"/>
      <c r="L243" s="50"/>
      <c r="M243" s="51"/>
      <c r="N243" s="51"/>
      <c r="O243" s="52"/>
    </row>
    <row r="244" spans="1:15" ht="30" x14ac:dyDescent="0.25">
      <c r="A244" s="55" t="s">
        <v>117</v>
      </c>
      <c r="B244" s="140" t="s">
        <v>118</v>
      </c>
      <c r="C244" s="7">
        <f>SUM(C245:C247)</f>
        <v>0</v>
      </c>
      <c r="D244" s="7">
        <f>SUM(D245:D247)</f>
        <v>3938518</v>
      </c>
      <c r="E244" s="7">
        <f>SUM(E245:E247)</f>
        <v>0</v>
      </c>
      <c r="F244" s="56">
        <f>D244+E244</f>
        <v>3938518</v>
      </c>
      <c r="G244" s="56">
        <f>SUM(G245:G247)</f>
        <v>2094569.28</v>
      </c>
      <c r="H244" s="56">
        <f>F244-G244</f>
        <v>1843948.72</v>
      </c>
      <c r="I244" s="57">
        <f>G244/F244</f>
        <v>0.53181660716035828</v>
      </c>
      <c r="J244" s="56">
        <f>SUM(J245:J247)</f>
        <v>0</v>
      </c>
      <c r="K244" s="56">
        <f>SUM(K245:K247)</f>
        <v>19048.5</v>
      </c>
      <c r="L244" s="57">
        <f>(K244+J244)/F244</f>
        <v>4.8364638678812686E-3</v>
      </c>
      <c r="M244" s="56">
        <f>K244+G244+J244</f>
        <v>2113617.7800000003</v>
      </c>
      <c r="N244" s="56">
        <f>H244-K244-J244</f>
        <v>1824900.22</v>
      </c>
      <c r="O244" s="57">
        <f>M244/F244</f>
        <v>0.53665307102823967</v>
      </c>
    </row>
    <row r="245" spans="1:15" s="64" customFormat="1" ht="12.75" x14ac:dyDescent="0.2">
      <c r="A245" s="60" t="s">
        <v>31</v>
      </c>
      <c r="B245" s="141"/>
      <c r="C245" s="8"/>
      <c r="D245" s="8">
        <f>Jan!D240+Feb!D240+Mar!D245</f>
        <v>3607518</v>
      </c>
      <c r="E245" s="8">
        <f>Jan!E240+Feb!E240+Mar!E245</f>
        <v>0</v>
      </c>
      <c r="F245" s="8">
        <f>D245+E245</f>
        <v>3607518</v>
      </c>
      <c r="G245" s="8">
        <f>Jan!G240+Feb!G240+Mar!G245</f>
        <v>1998170.3900000001</v>
      </c>
      <c r="H245" s="8">
        <f>F245-G245</f>
        <v>1609347.6099999999</v>
      </c>
      <c r="I245" s="61">
        <f>G245/F245</f>
        <v>0.5538906223059733</v>
      </c>
      <c r="J245" s="8">
        <f>Jan!J240+Feb!J240+Mar!J245</f>
        <v>0</v>
      </c>
      <c r="K245" s="8">
        <f>Jan!K240+Feb!K240+Mar!K245</f>
        <v>0</v>
      </c>
      <c r="L245" s="61">
        <f>(K245+J245)/F245</f>
        <v>0</v>
      </c>
      <c r="M245" s="8">
        <f>K245+G245+J245</f>
        <v>1998170.3900000001</v>
      </c>
      <c r="N245" s="8">
        <f>H245-K245-J245</f>
        <v>1609347.6099999999</v>
      </c>
      <c r="O245" s="63">
        <f>M245/F245</f>
        <v>0.5538906223059733</v>
      </c>
    </row>
    <row r="246" spans="1:15" s="64" customFormat="1" ht="12.75" x14ac:dyDescent="0.2">
      <c r="A246" s="60" t="s">
        <v>32</v>
      </c>
      <c r="B246" s="141"/>
      <c r="C246" s="8"/>
      <c r="D246" s="8">
        <f>Jan!D241+Feb!D241+Mar!D246</f>
        <v>331000</v>
      </c>
      <c r="E246" s="8">
        <f>Jan!E241+Feb!E241+Mar!E246</f>
        <v>0</v>
      </c>
      <c r="F246" s="8">
        <f t="shared" ref="F246:F247" si="152">D246+E246</f>
        <v>331000</v>
      </c>
      <c r="G246" s="8">
        <f>Jan!G241+Feb!G241+Mar!G246</f>
        <v>96398.89</v>
      </c>
      <c r="H246" s="8">
        <f>F246-G246</f>
        <v>234601.11</v>
      </c>
      <c r="I246" s="61">
        <f>G246/F246</f>
        <v>0.2912353172205438</v>
      </c>
      <c r="J246" s="8">
        <f>Jan!J241+Feb!J241+Mar!J246</f>
        <v>0</v>
      </c>
      <c r="K246" s="8">
        <f>Jan!K241+Feb!K241+Mar!K246</f>
        <v>19048.5</v>
      </c>
      <c r="L246" s="61">
        <f t="shared" ref="L246:L247" si="153">(K246+J246)/F246</f>
        <v>5.754833836858006E-2</v>
      </c>
      <c r="M246" s="8">
        <f t="shared" ref="M246:M247" si="154">K246+G246+J246</f>
        <v>115447.39</v>
      </c>
      <c r="N246" s="8">
        <f t="shared" ref="N246:N247" si="155">H246-K246-J246</f>
        <v>215552.61</v>
      </c>
      <c r="O246" s="63">
        <f>M246/F246</f>
        <v>0.34878365558912389</v>
      </c>
    </row>
    <row r="247" spans="1:15" s="64" customFormat="1" ht="12.75" x14ac:dyDescent="0.2">
      <c r="A247" s="60" t="s">
        <v>33</v>
      </c>
      <c r="B247" s="141"/>
      <c r="C247" s="8"/>
      <c r="D247" s="8">
        <f>Jan!D242+Feb!D242+Mar!D247</f>
        <v>0</v>
      </c>
      <c r="E247" s="8">
        <f>Jan!E242+Feb!E242+Mar!E247</f>
        <v>0</v>
      </c>
      <c r="F247" s="8">
        <f t="shared" si="152"/>
        <v>0</v>
      </c>
      <c r="G247" s="8">
        <f>Jan!G242+Feb!G242+Mar!G247</f>
        <v>0</v>
      </c>
      <c r="H247" s="8">
        <f>F247-G247</f>
        <v>0</v>
      </c>
      <c r="I247" s="61" t="e">
        <f>G247/F247</f>
        <v>#DIV/0!</v>
      </c>
      <c r="J247" s="8">
        <f>Jan!J242+Feb!J242+Mar!J247</f>
        <v>0</v>
      </c>
      <c r="K247" s="8">
        <f>Jan!K242+Feb!K242+Mar!K247</f>
        <v>0</v>
      </c>
      <c r="L247" s="61" t="e">
        <f t="shared" si="153"/>
        <v>#DIV/0!</v>
      </c>
      <c r="M247" s="8">
        <f t="shared" si="154"/>
        <v>0</v>
      </c>
      <c r="N247" s="8">
        <f t="shared" si="155"/>
        <v>0</v>
      </c>
      <c r="O247" s="63" t="e">
        <f>M247/F247</f>
        <v>#DIV/0!</v>
      </c>
    </row>
    <row r="248" spans="1:15" x14ac:dyDescent="0.25">
      <c r="A248" s="68"/>
      <c r="B248" s="142"/>
      <c r="C248" s="6"/>
      <c r="D248" s="6"/>
      <c r="E248" s="6"/>
      <c r="F248" s="51"/>
      <c r="G248" s="8"/>
      <c r="H248" s="51"/>
      <c r="I248" s="50"/>
      <c r="J248" s="47"/>
      <c r="K248" s="51"/>
      <c r="L248" s="50"/>
      <c r="M248" s="51"/>
      <c r="N248" s="51"/>
      <c r="O248" s="52"/>
    </row>
    <row r="249" spans="1:15" ht="30" x14ac:dyDescent="0.25">
      <c r="A249" s="55" t="s">
        <v>119</v>
      </c>
      <c r="B249" s="140" t="s">
        <v>120</v>
      </c>
      <c r="C249" s="7">
        <f>SUM(C250:C252)</f>
        <v>0</v>
      </c>
      <c r="D249" s="7">
        <f>SUM(D250:D252)</f>
        <v>0</v>
      </c>
      <c r="E249" s="7">
        <f>SUM(E250:E252)</f>
        <v>0</v>
      </c>
      <c r="F249" s="56">
        <f>D249+E249</f>
        <v>0</v>
      </c>
      <c r="G249" s="56">
        <f>SUM(G250:G252)</f>
        <v>0</v>
      </c>
      <c r="H249" s="56">
        <f>F249-G249</f>
        <v>0</v>
      </c>
      <c r="I249" s="57" t="e">
        <f>G249/F249</f>
        <v>#DIV/0!</v>
      </c>
      <c r="J249" s="56">
        <f>SUM(J250:J252)</f>
        <v>0</v>
      </c>
      <c r="K249" s="56">
        <f>SUM(K250:K252)</f>
        <v>0</v>
      </c>
      <c r="L249" s="57" t="e">
        <f>(K249+J249)/F249</f>
        <v>#DIV/0!</v>
      </c>
      <c r="M249" s="56">
        <f>K249+G249+J249</f>
        <v>0</v>
      </c>
      <c r="N249" s="56">
        <f>H249-K249-J249</f>
        <v>0</v>
      </c>
      <c r="O249" s="57" t="e">
        <f>M249/F249</f>
        <v>#DIV/0!</v>
      </c>
    </row>
    <row r="250" spans="1:15" s="64" customFormat="1" ht="12.75" x14ac:dyDescent="0.2">
      <c r="A250" s="60" t="s">
        <v>31</v>
      </c>
      <c r="B250" s="141"/>
      <c r="C250" s="8"/>
      <c r="D250" s="8">
        <f>Jan!D245+Feb!D245+Mar!D250</f>
        <v>0</v>
      </c>
      <c r="E250" s="8">
        <f>Jan!E245+Feb!E245+Mar!E250</f>
        <v>0</v>
      </c>
      <c r="F250" s="8">
        <f>D250+E250</f>
        <v>0</v>
      </c>
      <c r="G250" s="8">
        <f>Jan!G245+Feb!G245+Mar!G250</f>
        <v>0</v>
      </c>
      <c r="H250" s="8">
        <f>F250-G250</f>
        <v>0</v>
      </c>
      <c r="I250" s="61" t="e">
        <f>G250/F250</f>
        <v>#DIV/0!</v>
      </c>
      <c r="J250" s="8">
        <f>Jan!J245+Feb!J245+Mar!J250</f>
        <v>0</v>
      </c>
      <c r="K250" s="8">
        <f>Jan!K245+Feb!K245+Mar!K250</f>
        <v>0</v>
      </c>
      <c r="L250" s="61" t="e">
        <f>(K250+J250)/F250</f>
        <v>#DIV/0!</v>
      </c>
      <c r="M250" s="8">
        <f>K250+G250+J250</f>
        <v>0</v>
      </c>
      <c r="N250" s="8">
        <f>H250-K250-J250</f>
        <v>0</v>
      </c>
      <c r="O250" s="63" t="e">
        <f>M250/F250</f>
        <v>#DIV/0!</v>
      </c>
    </row>
    <row r="251" spans="1:15" s="64" customFormat="1" ht="12.75" x14ac:dyDescent="0.2">
      <c r="A251" s="60" t="s">
        <v>32</v>
      </c>
      <c r="B251" s="141"/>
      <c r="C251" s="8"/>
      <c r="D251" s="8">
        <f>Jan!D246+Feb!D246+Mar!D251</f>
        <v>0</v>
      </c>
      <c r="E251" s="8">
        <f>Jan!E246+Feb!E246+Mar!E251</f>
        <v>0</v>
      </c>
      <c r="F251" s="8">
        <f t="shared" ref="F251:F252" si="156">D251+E251</f>
        <v>0</v>
      </c>
      <c r="G251" s="8">
        <f>Jan!G246+Feb!G246+Mar!G251</f>
        <v>0</v>
      </c>
      <c r="H251" s="8">
        <f>F251-G251</f>
        <v>0</v>
      </c>
      <c r="I251" s="61" t="e">
        <f>G251/F251</f>
        <v>#DIV/0!</v>
      </c>
      <c r="J251" s="8">
        <f>Jan!J246+Feb!J246+Mar!J251</f>
        <v>0</v>
      </c>
      <c r="K251" s="8">
        <f>Jan!K246+Feb!K246+Mar!K251</f>
        <v>0</v>
      </c>
      <c r="L251" s="61" t="e">
        <f t="shared" ref="L251:L252" si="157">(K251+J251)/F251</f>
        <v>#DIV/0!</v>
      </c>
      <c r="M251" s="8">
        <f t="shared" ref="M251:M252" si="158">K251+G251+J251</f>
        <v>0</v>
      </c>
      <c r="N251" s="8">
        <f t="shared" ref="N251:N252" si="159">H251-K251-J251</f>
        <v>0</v>
      </c>
      <c r="O251" s="63" t="e">
        <f>M251/F251</f>
        <v>#DIV/0!</v>
      </c>
    </row>
    <row r="252" spans="1:15" s="64" customFormat="1" ht="12.75" x14ac:dyDescent="0.2">
      <c r="A252" s="60" t="s">
        <v>33</v>
      </c>
      <c r="B252" s="141"/>
      <c r="C252" s="8"/>
      <c r="D252" s="8">
        <f>Jan!D247+Feb!D247+Mar!D252</f>
        <v>0</v>
      </c>
      <c r="E252" s="8">
        <f>Jan!E247+Feb!E247+Mar!E252</f>
        <v>0</v>
      </c>
      <c r="F252" s="8">
        <f t="shared" si="156"/>
        <v>0</v>
      </c>
      <c r="G252" s="8">
        <f>Jan!G247+Feb!G247+Mar!G252</f>
        <v>0</v>
      </c>
      <c r="H252" s="8">
        <f>F252-G252</f>
        <v>0</v>
      </c>
      <c r="I252" s="61" t="e">
        <f>G252/F252</f>
        <v>#DIV/0!</v>
      </c>
      <c r="J252" s="8">
        <f>Jan!J247+Feb!J247+Mar!J252</f>
        <v>0</v>
      </c>
      <c r="K252" s="8">
        <f>Jan!K247+Feb!K247+Mar!K252</f>
        <v>0</v>
      </c>
      <c r="L252" s="61" t="e">
        <f t="shared" si="157"/>
        <v>#DIV/0!</v>
      </c>
      <c r="M252" s="8">
        <f t="shared" si="158"/>
        <v>0</v>
      </c>
      <c r="N252" s="8">
        <f t="shared" si="159"/>
        <v>0</v>
      </c>
      <c r="O252" s="63" t="e">
        <f>M252/F252</f>
        <v>#DIV/0!</v>
      </c>
    </row>
    <row r="253" spans="1:15" x14ac:dyDescent="0.25">
      <c r="A253" s="68"/>
      <c r="B253" s="142"/>
      <c r="C253" s="6"/>
      <c r="D253" s="6"/>
      <c r="E253" s="6"/>
      <c r="F253" s="51"/>
      <c r="G253" s="8"/>
      <c r="H253" s="51"/>
      <c r="I253" s="50"/>
      <c r="J253" s="47"/>
      <c r="K253" s="51"/>
      <c r="L253" s="50"/>
      <c r="M253" s="51"/>
      <c r="N253" s="51"/>
      <c r="O253" s="52"/>
    </row>
    <row r="254" spans="1:15" s="24" customFormat="1" x14ac:dyDescent="0.25">
      <c r="A254" s="71" t="s">
        <v>121</v>
      </c>
      <c r="B254" s="143"/>
      <c r="C254" s="7">
        <f>SUM(C255:C257)</f>
        <v>0</v>
      </c>
      <c r="D254" s="7">
        <f>SUM(D255:D257)</f>
        <v>3938518</v>
      </c>
      <c r="E254" s="7">
        <f>SUM(E255:E257)</f>
        <v>0</v>
      </c>
      <c r="F254" s="56">
        <f>D254+E254</f>
        <v>3938518</v>
      </c>
      <c r="G254" s="56">
        <f>SUM(G255:G257)</f>
        <v>2094569.28</v>
      </c>
      <c r="H254" s="56">
        <f>F254-G254</f>
        <v>1843948.72</v>
      </c>
      <c r="I254" s="57">
        <f>G254/F254</f>
        <v>0.53181660716035828</v>
      </c>
      <c r="J254" s="56">
        <f>SUM(J255:J257)</f>
        <v>0</v>
      </c>
      <c r="K254" s="56">
        <f>SUM(K255:K257)</f>
        <v>19048.5</v>
      </c>
      <c r="L254" s="57">
        <f t="shared" ref="L254:L257" si="160">(K254+J254)/F254</f>
        <v>4.8364638678812686E-3</v>
      </c>
      <c r="M254" s="56">
        <f>K254+G254+J254</f>
        <v>2113617.7800000003</v>
      </c>
      <c r="N254" s="56">
        <f>H254-K254-J254</f>
        <v>1824900.22</v>
      </c>
      <c r="O254" s="57">
        <f>M254/F254</f>
        <v>0.53665307102823967</v>
      </c>
    </row>
    <row r="255" spans="1:15" s="24" customFormat="1" x14ac:dyDescent="0.25">
      <c r="A255" s="48" t="s">
        <v>31</v>
      </c>
      <c r="B255" s="143"/>
      <c r="C255" s="7">
        <f>C245+C250</f>
        <v>0</v>
      </c>
      <c r="D255" s="7">
        <f>D245+D250</f>
        <v>3607518</v>
      </c>
      <c r="E255" s="7">
        <f>E245+E250</f>
        <v>0</v>
      </c>
      <c r="F255" s="7">
        <f>D255+E255</f>
        <v>3607518</v>
      </c>
      <c r="G255" s="7">
        <f>G245+G250</f>
        <v>1998170.3900000001</v>
      </c>
      <c r="H255" s="7">
        <f>F255-G255</f>
        <v>1609347.6099999999</v>
      </c>
      <c r="I255" s="50">
        <f>G255/F255</f>
        <v>0.5538906223059733</v>
      </c>
      <c r="J255" s="7">
        <f t="shared" ref="J255:K257" si="161">J245+J250</f>
        <v>0</v>
      </c>
      <c r="K255" s="7">
        <f t="shared" si="161"/>
        <v>0</v>
      </c>
      <c r="L255" s="57">
        <f t="shared" si="160"/>
        <v>0</v>
      </c>
      <c r="M255" s="7">
        <f>K255+G255+J255</f>
        <v>1998170.3900000001</v>
      </c>
      <c r="N255" s="7">
        <f>H255-K255-J255</f>
        <v>1609347.6099999999</v>
      </c>
      <c r="O255" s="57">
        <f>M255/F255</f>
        <v>0.5538906223059733</v>
      </c>
    </row>
    <row r="256" spans="1:15" s="24" customFormat="1" x14ac:dyDescent="0.25">
      <c r="A256" s="48" t="s">
        <v>32</v>
      </c>
      <c r="B256" s="143"/>
      <c r="C256" s="7">
        <f t="shared" ref="C256:E257" si="162">C246+C251</f>
        <v>0</v>
      </c>
      <c r="D256" s="7">
        <f t="shared" si="162"/>
        <v>331000</v>
      </c>
      <c r="E256" s="7">
        <f t="shared" si="162"/>
        <v>0</v>
      </c>
      <c r="F256" s="7">
        <f>D256+E256</f>
        <v>331000</v>
      </c>
      <c r="G256" s="7">
        <f>G246+G251</f>
        <v>96398.89</v>
      </c>
      <c r="H256" s="7">
        <f>F256-G256</f>
        <v>234601.11</v>
      </c>
      <c r="I256" s="50">
        <f>G256/F256</f>
        <v>0.2912353172205438</v>
      </c>
      <c r="J256" s="7">
        <f t="shared" si="161"/>
        <v>0</v>
      </c>
      <c r="K256" s="7">
        <f t="shared" si="161"/>
        <v>19048.5</v>
      </c>
      <c r="L256" s="57">
        <f t="shared" si="160"/>
        <v>5.754833836858006E-2</v>
      </c>
      <c r="M256" s="7">
        <f t="shared" ref="M256:M257" si="163">K256+G256+J256</f>
        <v>115447.39</v>
      </c>
      <c r="N256" s="7">
        <f t="shared" ref="N256:N257" si="164">H256-K256-J256</f>
        <v>215552.61</v>
      </c>
      <c r="O256" s="57">
        <f>M256/F256</f>
        <v>0.34878365558912389</v>
      </c>
    </row>
    <row r="257" spans="1:15" s="24" customFormat="1" x14ac:dyDescent="0.25">
      <c r="A257" s="48" t="s">
        <v>33</v>
      </c>
      <c r="B257" s="143"/>
      <c r="C257" s="7">
        <f t="shared" si="162"/>
        <v>0</v>
      </c>
      <c r="D257" s="7">
        <f t="shared" si="162"/>
        <v>0</v>
      </c>
      <c r="E257" s="7">
        <f t="shared" si="162"/>
        <v>0</v>
      </c>
      <c r="F257" s="7">
        <f>D257+E257</f>
        <v>0</v>
      </c>
      <c r="G257" s="7">
        <f>G247+G252</f>
        <v>0</v>
      </c>
      <c r="H257" s="7">
        <f>F257-G257</f>
        <v>0</v>
      </c>
      <c r="I257" s="50" t="e">
        <f>G257/F257</f>
        <v>#DIV/0!</v>
      </c>
      <c r="J257" s="7">
        <f t="shared" si="161"/>
        <v>0</v>
      </c>
      <c r="K257" s="7">
        <f t="shared" si="161"/>
        <v>0</v>
      </c>
      <c r="L257" s="57" t="e">
        <f t="shared" si="160"/>
        <v>#DIV/0!</v>
      </c>
      <c r="M257" s="7">
        <f t="shared" si="163"/>
        <v>0</v>
      </c>
      <c r="N257" s="7">
        <f t="shared" si="164"/>
        <v>0</v>
      </c>
      <c r="O257" s="57" t="e">
        <f>M257/F257</f>
        <v>#DIV/0!</v>
      </c>
    </row>
    <row r="258" spans="1:15" x14ac:dyDescent="0.25">
      <c r="A258" s="68"/>
      <c r="B258" s="142"/>
      <c r="C258" s="6"/>
      <c r="D258" s="6"/>
      <c r="E258" s="6"/>
      <c r="F258" s="51"/>
      <c r="G258" s="51"/>
      <c r="H258" s="51"/>
      <c r="I258" s="50"/>
      <c r="J258" s="47"/>
      <c r="K258" s="51"/>
      <c r="L258" s="50"/>
      <c r="M258" s="51"/>
      <c r="N258" s="51"/>
      <c r="O258" s="52"/>
    </row>
    <row r="259" spans="1:15" x14ac:dyDescent="0.25">
      <c r="A259" s="68"/>
      <c r="B259" s="142"/>
      <c r="C259" s="6"/>
      <c r="D259" s="6"/>
      <c r="E259" s="6"/>
      <c r="F259" s="51"/>
      <c r="G259" s="51"/>
      <c r="H259" s="51"/>
      <c r="I259" s="50"/>
      <c r="J259" s="47"/>
      <c r="K259" s="51"/>
      <c r="L259" s="50"/>
      <c r="M259" s="51"/>
      <c r="N259" s="51"/>
      <c r="O259" s="52"/>
    </row>
    <row r="260" spans="1:15" s="24" customFormat="1" x14ac:dyDescent="0.25">
      <c r="A260" s="71" t="s">
        <v>122</v>
      </c>
      <c r="B260" s="140"/>
      <c r="C260" s="7">
        <f>SUM(C261:C264)</f>
        <v>0</v>
      </c>
      <c r="D260" s="7">
        <f>SUM(D261:D264)</f>
        <v>299533290.75999999</v>
      </c>
      <c r="E260" s="7">
        <f>SUM(E261:E264)</f>
        <v>14971211.09</v>
      </c>
      <c r="F260" s="7">
        <f>D260+E260</f>
        <v>314504501.84999996</v>
      </c>
      <c r="G260" s="7">
        <f>SUM(G261:G264)</f>
        <v>36856505.669999994</v>
      </c>
      <c r="H260" s="7">
        <f>F260-G260</f>
        <v>277647996.17999995</v>
      </c>
      <c r="I260" s="57">
        <f>G260/F260</f>
        <v>0.11718911956172369</v>
      </c>
      <c r="J260" s="7">
        <f>SUM(J261:J264)</f>
        <v>471840.5</v>
      </c>
      <c r="K260" s="7">
        <f>SUM(K261:K264)</f>
        <v>16972574.98</v>
      </c>
      <c r="L260" s="57">
        <f t="shared" ref="L260:L270" si="165">(K260+J260)/F260</f>
        <v>5.5466345878635324E-2</v>
      </c>
      <c r="M260" s="7">
        <f>K260+G260+J260</f>
        <v>54300921.149999991</v>
      </c>
      <c r="N260" s="7">
        <f>H260-K260-J260</f>
        <v>260203580.69999996</v>
      </c>
      <c r="O260" s="57">
        <f>M260/F260</f>
        <v>0.17265546544035901</v>
      </c>
    </row>
    <row r="261" spans="1:15" s="24" customFormat="1" x14ac:dyDescent="0.25">
      <c r="A261" s="48" t="s">
        <v>31</v>
      </c>
      <c r="B261" s="143"/>
      <c r="C261" s="7">
        <f t="shared" ref="C261:E262" si="166">C255+C235+C220+C175+C83</f>
        <v>0</v>
      </c>
      <c r="D261" s="7">
        <f t="shared" si="166"/>
        <v>5655591.1899999995</v>
      </c>
      <c r="E261" s="7">
        <f t="shared" si="166"/>
        <v>8348954.6900000004</v>
      </c>
      <c r="F261" s="7">
        <f>D261+E261</f>
        <v>14004545.879999999</v>
      </c>
      <c r="G261" s="7">
        <f>G255+G235+G220+G175+G83</f>
        <v>2404911.71</v>
      </c>
      <c r="H261" s="7">
        <f>F261-G261</f>
        <v>11599634.169999998</v>
      </c>
      <c r="I261" s="57">
        <f>G261/F261</f>
        <v>0.17172364820729197</v>
      </c>
      <c r="J261" s="7">
        <f>J255+J235+J220+J175+J83</f>
        <v>0</v>
      </c>
      <c r="K261" s="7">
        <f>K255+K235+K220+K175+K83</f>
        <v>0</v>
      </c>
      <c r="L261" s="57">
        <f t="shared" si="165"/>
        <v>0</v>
      </c>
      <c r="M261" s="7">
        <f>K261+G261+J261</f>
        <v>2404911.71</v>
      </c>
      <c r="N261" s="7">
        <f>H261-K261-J261</f>
        <v>11599634.169999998</v>
      </c>
      <c r="O261" s="57">
        <f>M261/F261</f>
        <v>0.17172364820729197</v>
      </c>
    </row>
    <row r="262" spans="1:15" s="24" customFormat="1" x14ac:dyDescent="0.25">
      <c r="A262" s="48" t="s">
        <v>32</v>
      </c>
      <c r="B262" s="143"/>
      <c r="C262" s="7">
        <f t="shared" si="166"/>
        <v>0</v>
      </c>
      <c r="D262" s="7">
        <f t="shared" si="166"/>
        <v>293877699.56999999</v>
      </c>
      <c r="E262" s="7">
        <f t="shared" si="166"/>
        <v>6622256.4000000004</v>
      </c>
      <c r="F262" s="7">
        <f>D262+E262</f>
        <v>300499955.96999997</v>
      </c>
      <c r="G262" s="7">
        <f>G256+G236+G221+G176+G84</f>
        <v>34451593.959999993</v>
      </c>
      <c r="H262" s="7">
        <f>F262-G262</f>
        <v>266048362.00999999</v>
      </c>
      <c r="I262" s="57">
        <f>G262/F262</f>
        <v>0.11464758405302204</v>
      </c>
      <c r="J262" s="7">
        <f>J256+J236+J221+J176+J84</f>
        <v>471840.5</v>
      </c>
      <c r="K262" s="7">
        <f>K256+K236+K221+K176+K84</f>
        <v>16972574.98</v>
      </c>
      <c r="L262" s="57">
        <f t="shared" si="165"/>
        <v>5.8051307940096809E-2</v>
      </c>
      <c r="M262" s="7">
        <f t="shared" ref="M262:M264" si="167">K262+G262+J262</f>
        <v>51896009.439999998</v>
      </c>
      <c r="N262" s="7">
        <f t="shared" ref="N262:N264" si="168">H262-K262-J262</f>
        <v>248603946.53</v>
      </c>
      <c r="O262" s="57">
        <f>M262/F262</f>
        <v>0.17269889199311886</v>
      </c>
    </row>
    <row r="263" spans="1:15" s="24" customFormat="1" x14ac:dyDescent="0.25">
      <c r="A263" s="48" t="s">
        <v>54</v>
      </c>
      <c r="B263" s="143"/>
      <c r="C263" s="7">
        <f>+C177++C85</f>
        <v>0</v>
      </c>
      <c r="D263" s="7">
        <f>+D177++D85</f>
        <v>0</v>
      </c>
      <c r="E263" s="7">
        <f>+E177++E85</f>
        <v>0</v>
      </c>
      <c r="F263" s="7">
        <f>D263+E263</f>
        <v>0</v>
      </c>
      <c r="G263" s="7">
        <f>+G177++G85</f>
        <v>0</v>
      </c>
      <c r="H263" s="7">
        <f>F263-G263</f>
        <v>0</v>
      </c>
      <c r="I263" s="57" t="e">
        <f>G263/F263</f>
        <v>#DIV/0!</v>
      </c>
      <c r="J263" s="7">
        <f>+J177++J85</f>
        <v>0</v>
      </c>
      <c r="K263" s="7">
        <f>+K177++K85</f>
        <v>0</v>
      </c>
      <c r="L263" s="57" t="e">
        <f t="shared" si="165"/>
        <v>#DIV/0!</v>
      </c>
      <c r="M263" s="7">
        <f t="shared" si="167"/>
        <v>0</v>
      </c>
      <c r="N263" s="7">
        <f t="shared" si="168"/>
        <v>0</v>
      </c>
      <c r="O263" s="57" t="e">
        <f>M263/F263</f>
        <v>#DIV/0!</v>
      </c>
    </row>
    <row r="264" spans="1:15" s="24" customFormat="1" x14ac:dyDescent="0.25">
      <c r="A264" s="48" t="s">
        <v>33</v>
      </c>
      <c r="B264" s="143"/>
      <c r="C264" s="7">
        <f>C257+C237+C222+C178+C86</f>
        <v>0</v>
      </c>
      <c r="D264" s="7">
        <f>D257+D237+D222+D178+D86</f>
        <v>0</v>
      </c>
      <c r="E264" s="7">
        <f>E257+E237+E222+E178+E86</f>
        <v>0</v>
      </c>
      <c r="F264" s="7">
        <f>D264+E264</f>
        <v>0</v>
      </c>
      <c r="G264" s="7">
        <f>G257+G237+G222+G178+G86</f>
        <v>0</v>
      </c>
      <c r="H264" s="7">
        <f>F264-G264</f>
        <v>0</v>
      </c>
      <c r="I264" s="57" t="e">
        <f>G264/F264</f>
        <v>#DIV/0!</v>
      </c>
      <c r="J264" s="7">
        <f>J257+J237+J222+J178+J86</f>
        <v>0</v>
      </c>
      <c r="K264" s="7">
        <f>K257+K237+K222+K178+K86</f>
        <v>0</v>
      </c>
      <c r="L264" s="57" t="e">
        <f t="shared" si="165"/>
        <v>#DIV/0!</v>
      </c>
      <c r="M264" s="7">
        <f t="shared" si="167"/>
        <v>0</v>
      </c>
      <c r="N264" s="7">
        <f t="shared" si="168"/>
        <v>0</v>
      </c>
      <c r="O264" s="57" t="e">
        <f>M264/F264</f>
        <v>#DIV/0!</v>
      </c>
    </row>
    <row r="265" spans="1:15" x14ac:dyDescent="0.25">
      <c r="A265" s="68"/>
      <c r="B265" s="142"/>
      <c r="C265" s="6"/>
      <c r="D265" s="6"/>
      <c r="E265" s="6"/>
      <c r="F265" s="51"/>
      <c r="G265" s="51"/>
      <c r="H265" s="51"/>
      <c r="I265" s="50"/>
      <c r="J265" s="47"/>
      <c r="K265" s="51"/>
      <c r="L265" s="50"/>
      <c r="M265" s="51"/>
      <c r="N265" s="51"/>
      <c r="O265" s="52"/>
    </row>
    <row r="266" spans="1:15" s="24" customFormat="1" x14ac:dyDescent="0.25">
      <c r="A266" s="71" t="s">
        <v>123</v>
      </c>
      <c r="B266" s="140"/>
      <c r="C266" s="7">
        <f>SUM(C267:C270)</f>
        <v>0</v>
      </c>
      <c r="D266" s="7">
        <f>SUM(D267:D270)</f>
        <v>300306000</v>
      </c>
      <c r="E266" s="7">
        <f>SUM(E267:E270)</f>
        <v>15007929.09</v>
      </c>
      <c r="F266" s="7">
        <f>D266+E266</f>
        <v>315313929.08999997</v>
      </c>
      <c r="G266" s="7">
        <f>SUM(G267:G270)</f>
        <v>37422302.119999997</v>
      </c>
      <c r="H266" s="7">
        <f>F266-G266</f>
        <v>277891626.96999997</v>
      </c>
      <c r="I266" s="57">
        <f>G266/F266</f>
        <v>0.11868267991839511</v>
      </c>
      <c r="J266" s="7">
        <f>SUM(J267:J270)</f>
        <v>471840.5</v>
      </c>
      <c r="K266" s="7">
        <f>SUM(K267:K270)</f>
        <v>16998144.580000002</v>
      </c>
      <c r="L266" s="57">
        <f t="shared" si="165"/>
        <v>5.5405053403186473E-2</v>
      </c>
      <c r="M266" s="7">
        <f>K266+G266+J266</f>
        <v>54892287.200000003</v>
      </c>
      <c r="N266" s="7">
        <f>H266-K266-J266</f>
        <v>260421641.88999996</v>
      </c>
      <c r="O266" s="72">
        <f>M266/F266</f>
        <v>0.17408773332158159</v>
      </c>
    </row>
    <row r="267" spans="1:15" s="24" customFormat="1" x14ac:dyDescent="0.25">
      <c r="A267" s="48" t="s">
        <v>31</v>
      </c>
      <c r="B267" s="143"/>
      <c r="C267" s="7">
        <f t="shared" ref="C267:E268" si="169">+C23+C57+C261</f>
        <v>0</v>
      </c>
      <c r="D267" s="7">
        <f t="shared" si="169"/>
        <v>5929488.1299999999</v>
      </c>
      <c r="E267" s="7">
        <f t="shared" si="169"/>
        <v>8348954.6900000004</v>
      </c>
      <c r="F267" s="7">
        <f>D267+E267</f>
        <v>14278442.82</v>
      </c>
      <c r="G267" s="7">
        <f>+G23+G57+G261</f>
        <v>2419911.71</v>
      </c>
      <c r="H267" s="7">
        <f>F267-G267</f>
        <v>11858531.109999999</v>
      </c>
      <c r="I267" s="57">
        <f>G267/F267</f>
        <v>0.16948008550416985</v>
      </c>
      <c r="J267" s="7">
        <f>+J23+J57+J261</f>
        <v>0</v>
      </c>
      <c r="K267" s="7">
        <f>+K23+K57+K261</f>
        <v>0</v>
      </c>
      <c r="L267" s="57">
        <f t="shared" si="165"/>
        <v>0</v>
      </c>
      <c r="M267" s="7">
        <f>K267+G267+J267</f>
        <v>2419911.71</v>
      </c>
      <c r="N267" s="7">
        <f>H267-K267-J267</f>
        <v>11858531.109999999</v>
      </c>
      <c r="O267" s="72">
        <f>M267/F267</f>
        <v>0.16948008550416985</v>
      </c>
    </row>
    <row r="268" spans="1:15" s="24" customFormat="1" x14ac:dyDescent="0.25">
      <c r="A268" s="48" t="s">
        <v>32</v>
      </c>
      <c r="B268" s="143"/>
      <c r="C268" s="7">
        <f t="shared" si="169"/>
        <v>0</v>
      </c>
      <c r="D268" s="7">
        <f t="shared" si="169"/>
        <v>294376511.87</v>
      </c>
      <c r="E268" s="7">
        <f t="shared" si="169"/>
        <v>6658974.4000000004</v>
      </c>
      <c r="F268" s="7">
        <f>D268+E268</f>
        <v>301035486.26999998</v>
      </c>
      <c r="G268" s="7">
        <f>+G24+G58+G262</f>
        <v>35002390.409999996</v>
      </c>
      <c r="H268" s="7">
        <f>F268-G268</f>
        <v>266033095.85999998</v>
      </c>
      <c r="I268" s="57">
        <f>G268/F268</f>
        <v>0.11627330333609309</v>
      </c>
      <c r="J268" s="7">
        <f>+J24+J58+J262</f>
        <v>471840.5</v>
      </c>
      <c r="K268" s="7">
        <f>+K24+K58+K262</f>
        <v>16998144.580000002</v>
      </c>
      <c r="L268" s="57">
        <f t="shared" si="165"/>
        <v>5.8032975767950162E-2</v>
      </c>
      <c r="M268" s="7">
        <f t="shared" ref="M268:M270" si="170">K268+G268+J268</f>
        <v>52472375.489999995</v>
      </c>
      <c r="N268" s="7">
        <f t="shared" ref="N268:N270" si="171">H268-K268-J268</f>
        <v>248563110.77999997</v>
      </c>
      <c r="O268" s="72">
        <f>M268/F268</f>
        <v>0.17430627910404325</v>
      </c>
    </row>
    <row r="269" spans="1:15" s="24" customFormat="1" x14ac:dyDescent="0.25">
      <c r="A269" s="48" t="s">
        <v>54</v>
      </c>
      <c r="B269" s="143"/>
      <c r="C269" s="7">
        <f>+C263</f>
        <v>0</v>
      </c>
      <c r="D269" s="7">
        <f>+D263</f>
        <v>0</v>
      </c>
      <c r="E269" s="7">
        <f>+E263</f>
        <v>0</v>
      </c>
      <c r="F269" s="7">
        <f>D269+E269</f>
        <v>0</v>
      </c>
      <c r="G269" s="7">
        <f>+G263</f>
        <v>0</v>
      </c>
      <c r="H269" s="7">
        <f>F269-G269</f>
        <v>0</v>
      </c>
      <c r="I269" s="57" t="e">
        <f>G269/F269</f>
        <v>#DIV/0!</v>
      </c>
      <c r="J269" s="7">
        <f>+J263</f>
        <v>0</v>
      </c>
      <c r="K269" s="7">
        <f>+K263</f>
        <v>0</v>
      </c>
      <c r="L269" s="57" t="e">
        <f t="shared" si="165"/>
        <v>#DIV/0!</v>
      </c>
      <c r="M269" s="7">
        <f t="shared" si="170"/>
        <v>0</v>
      </c>
      <c r="N269" s="7">
        <f t="shared" si="171"/>
        <v>0</v>
      </c>
      <c r="O269" s="72" t="e">
        <f>M269/F269</f>
        <v>#DIV/0!</v>
      </c>
    </row>
    <row r="270" spans="1:15" s="24" customFormat="1" x14ac:dyDescent="0.25">
      <c r="A270" s="48" t="s">
        <v>33</v>
      </c>
      <c r="B270" s="143"/>
      <c r="C270" s="7">
        <f>+C25+C59+C264</f>
        <v>0</v>
      </c>
      <c r="D270" s="7">
        <f>+D25+D59+D264</f>
        <v>0</v>
      </c>
      <c r="E270" s="7">
        <f>+E25+E59+E264</f>
        <v>0</v>
      </c>
      <c r="F270" s="7">
        <f>D270+E270</f>
        <v>0</v>
      </c>
      <c r="G270" s="7">
        <f>+G25+G59+G264</f>
        <v>0</v>
      </c>
      <c r="H270" s="7">
        <f>F270-G270</f>
        <v>0</v>
      </c>
      <c r="I270" s="57" t="e">
        <f>G270/F270</f>
        <v>#DIV/0!</v>
      </c>
      <c r="J270" s="7">
        <f>+J25+J59+J264</f>
        <v>0</v>
      </c>
      <c r="K270" s="7">
        <f>+K25+K59+K264</f>
        <v>0</v>
      </c>
      <c r="L270" s="57" t="e">
        <f t="shared" si="165"/>
        <v>#DIV/0!</v>
      </c>
      <c r="M270" s="7">
        <f t="shared" si="170"/>
        <v>0</v>
      </c>
      <c r="N270" s="7">
        <f t="shared" si="171"/>
        <v>0</v>
      </c>
      <c r="O270" s="72" t="e">
        <f>M270/F270</f>
        <v>#DIV/0!</v>
      </c>
    </row>
    <row r="271" spans="1:15" x14ac:dyDescent="0.25">
      <c r="A271" s="68"/>
      <c r="B271" s="142"/>
      <c r="C271" s="6"/>
      <c r="D271" s="6"/>
      <c r="E271" s="6"/>
      <c r="F271" s="51"/>
      <c r="G271" s="51"/>
      <c r="H271" s="51"/>
      <c r="I271" s="50"/>
      <c r="J271" s="47"/>
      <c r="K271" s="51"/>
      <c r="L271" s="50"/>
      <c r="M271" s="51"/>
      <c r="N271" s="51"/>
      <c r="O271" s="52"/>
    </row>
    <row r="272" spans="1:15" x14ac:dyDescent="0.25">
      <c r="A272" s="48" t="s">
        <v>124</v>
      </c>
      <c r="B272" s="142"/>
      <c r="C272" s="6"/>
      <c r="D272" s="6"/>
      <c r="E272" s="6"/>
      <c r="F272" s="51"/>
      <c r="G272" s="51"/>
      <c r="H272" s="51"/>
      <c r="I272" s="50"/>
      <c r="J272" s="47"/>
      <c r="K272" s="51"/>
      <c r="L272" s="50"/>
      <c r="M272" s="51"/>
      <c r="N272" s="51"/>
      <c r="O272" s="52"/>
    </row>
    <row r="273" spans="1:15" x14ac:dyDescent="0.25">
      <c r="A273" s="73" t="s">
        <v>125</v>
      </c>
      <c r="B273" s="145"/>
      <c r="C273" s="6"/>
      <c r="D273" s="6">
        <f>Jan!D268+Feb!D268+Mar!D273</f>
        <v>0</v>
      </c>
      <c r="E273" s="6">
        <f>Jan!E268+Feb!E268+Mar!E273</f>
        <v>0</v>
      </c>
      <c r="F273" s="6">
        <f>D273+E273</f>
        <v>0</v>
      </c>
      <c r="G273" s="6">
        <f>Jan!G268+Feb!G268+Mar!G273</f>
        <v>0</v>
      </c>
      <c r="H273" s="6">
        <f>F273-G273</f>
        <v>0</v>
      </c>
      <c r="I273" s="50" t="e">
        <f>G273/F273</f>
        <v>#DIV/0!</v>
      </c>
      <c r="J273" s="6">
        <f>Jan!J268+Feb!J268+Mar!J273</f>
        <v>0</v>
      </c>
      <c r="K273" s="6">
        <f>Jan!K268+Feb!K268+Mar!K273</f>
        <v>0</v>
      </c>
      <c r="L273" s="50" t="e">
        <f>(K273+J273)/F273</f>
        <v>#DIV/0!</v>
      </c>
      <c r="M273" s="6">
        <f>K273+G273+J273</f>
        <v>0</v>
      </c>
      <c r="N273" s="6">
        <f>H273-K273-J273</f>
        <v>0</v>
      </c>
      <c r="O273" s="52" t="e">
        <f>M273/F273</f>
        <v>#DIV/0!</v>
      </c>
    </row>
    <row r="274" spans="1:15" x14ac:dyDescent="0.25">
      <c r="A274" s="73" t="s">
        <v>126</v>
      </c>
      <c r="B274" s="145"/>
      <c r="C274" s="6"/>
      <c r="D274" s="6">
        <f>Jan!D269+Feb!D269+Mar!D274</f>
        <v>0</v>
      </c>
      <c r="E274" s="6">
        <f>Jan!E269+Feb!E269+Mar!E274</f>
        <v>0</v>
      </c>
      <c r="F274" s="6">
        <f t="shared" ref="F274:F275" si="172">D274+E274</f>
        <v>0</v>
      </c>
      <c r="G274" s="6">
        <f>Jan!G269+Feb!G269+Mar!G274</f>
        <v>0</v>
      </c>
      <c r="H274" s="6">
        <f>F274-G274</f>
        <v>0</v>
      </c>
      <c r="I274" s="50" t="e">
        <f>G274/F274</f>
        <v>#DIV/0!</v>
      </c>
      <c r="J274" s="6">
        <f>Jan!J269+Feb!J269+Mar!J274</f>
        <v>0</v>
      </c>
      <c r="K274" s="6">
        <f>Jan!K269+Feb!K269+Mar!K274</f>
        <v>0</v>
      </c>
      <c r="L274" s="50" t="e">
        <f t="shared" ref="L274:L275" si="173">(K274+J274)/F274</f>
        <v>#DIV/0!</v>
      </c>
      <c r="M274" s="6">
        <f t="shared" ref="M274:M275" si="174">K274+G274+J274</f>
        <v>0</v>
      </c>
      <c r="N274" s="6">
        <f t="shared" ref="N274:N275" si="175">H274-K274-J274</f>
        <v>0</v>
      </c>
      <c r="O274" s="52" t="e">
        <f>M274/F274</f>
        <v>#DIV/0!</v>
      </c>
    </row>
    <row r="275" spans="1:15" ht="30" x14ac:dyDescent="0.25">
      <c r="A275" s="73" t="s">
        <v>127</v>
      </c>
      <c r="B275" s="145"/>
      <c r="C275" s="6"/>
      <c r="D275" s="6">
        <f>Jan!D270+Feb!D270+Mar!D275</f>
        <v>0</v>
      </c>
      <c r="E275" s="6">
        <f>Jan!E270+Feb!E270+Mar!E275</f>
        <v>0</v>
      </c>
      <c r="F275" s="6">
        <f t="shared" si="172"/>
        <v>0</v>
      </c>
      <c r="G275" s="6">
        <f>Jan!G270+Feb!G270+Mar!G275</f>
        <v>0</v>
      </c>
      <c r="H275" s="6">
        <f>F275-G275</f>
        <v>0</v>
      </c>
      <c r="I275" s="50" t="e">
        <f>G275/F275</f>
        <v>#DIV/0!</v>
      </c>
      <c r="J275" s="6">
        <f>Jan!J270+Feb!J270+Mar!J275</f>
        <v>0</v>
      </c>
      <c r="K275" s="6">
        <f>Jan!K270+Feb!K270+Mar!K275</f>
        <v>0</v>
      </c>
      <c r="L275" s="50" t="e">
        <f t="shared" si="173"/>
        <v>#DIV/0!</v>
      </c>
      <c r="M275" s="6">
        <f t="shared" si="174"/>
        <v>0</v>
      </c>
      <c r="N275" s="6">
        <f t="shared" si="175"/>
        <v>0</v>
      </c>
      <c r="O275" s="52" t="e">
        <f>M275/F275</f>
        <v>#DIV/0!</v>
      </c>
    </row>
    <row r="276" spans="1:15" x14ac:dyDescent="0.25">
      <c r="A276" s="73" t="s">
        <v>132</v>
      </c>
      <c r="B276" s="145"/>
      <c r="C276" s="6"/>
      <c r="D276" s="6">
        <f>Jan!D271+Feb!D271+Mar!D276</f>
        <v>0</v>
      </c>
      <c r="E276" s="6">
        <f>Jan!E271+Feb!E271+Mar!E276</f>
        <v>0</v>
      </c>
      <c r="F276" s="6">
        <f t="shared" ref="F276" si="176">D276+E276</f>
        <v>0</v>
      </c>
      <c r="G276" s="6">
        <f>Jan!G271+Feb!G271+Mar!G276</f>
        <v>0</v>
      </c>
      <c r="H276" s="6">
        <f>F276-G276</f>
        <v>0</v>
      </c>
      <c r="I276" s="50" t="e">
        <f>G276/F276</f>
        <v>#DIV/0!</v>
      </c>
      <c r="J276" s="6">
        <f>Jan!J271+Feb!J271+Mar!J276</f>
        <v>0</v>
      </c>
      <c r="K276" s="6">
        <f>Jan!K271+Feb!K271+Mar!K276</f>
        <v>0</v>
      </c>
      <c r="L276" s="50" t="e">
        <f t="shared" ref="L276" si="177">(K276+J276)/F276</f>
        <v>#DIV/0!</v>
      </c>
      <c r="M276" s="6">
        <f t="shared" ref="M276" si="178">K276+G276+J276</f>
        <v>0</v>
      </c>
      <c r="N276" s="6">
        <f t="shared" ref="N276" si="179">H276-K276-J276</f>
        <v>0</v>
      </c>
      <c r="O276" s="52" t="e">
        <f>M276/F276</f>
        <v>#DIV/0!</v>
      </c>
    </row>
    <row r="277" spans="1:15" hidden="1" x14ac:dyDescent="0.25">
      <c r="A277" s="73"/>
      <c r="B277" s="142"/>
      <c r="C277" s="8"/>
      <c r="D277" s="6"/>
      <c r="E277" s="6"/>
      <c r="F277" s="9"/>
      <c r="G277" s="6"/>
      <c r="H277" s="9"/>
      <c r="I277" s="57"/>
      <c r="J277" s="74"/>
      <c r="K277" s="6"/>
      <c r="L277" s="57"/>
      <c r="M277" s="9"/>
      <c r="N277" s="9"/>
      <c r="O277" s="57"/>
    </row>
    <row r="278" spans="1:15" hidden="1" x14ac:dyDescent="0.25">
      <c r="A278" s="73"/>
      <c r="B278" s="142"/>
      <c r="C278" s="8"/>
      <c r="D278" s="6"/>
      <c r="E278" s="6"/>
      <c r="F278" s="9"/>
      <c r="G278" s="6"/>
      <c r="H278" s="9"/>
      <c r="I278" s="57"/>
      <c r="J278" s="74"/>
      <c r="K278" s="12"/>
      <c r="L278" s="57"/>
      <c r="M278" s="9"/>
      <c r="N278" s="9"/>
      <c r="O278" s="57"/>
    </row>
    <row r="279" spans="1:15" hidden="1" x14ac:dyDescent="0.25">
      <c r="A279" s="73"/>
      <c r="B279" s="142"/>
      <c r="C279" s="8"/>
      <c r="D279" s="6"/>
      <c r="E279" s="6"/>
      <c r="F279" s="9"/>
      <c r="G279" s="6"/>
      <c r="H279" s="9"/>
      <c r="I279" s="57"/>
      <c r="J279" s="74"/>
      <c r="K279" s="12"/>
      <c r="L279" s="57"/>
      <c r="M279" s="9"/>
      <c r="N279" s="9"/>
      <c r="O279" s="57"/>
    </row>
    <row r="280" spans="1:15" hidden="1" x14ac:dyDescent="0.25">
      <c r="A280" s="73"/>
      <c r="B280" s="142"/>
      <c r="C280" s="8"/>
      <c r="D280" s="6"/>
      <c r="E280" s="6"/>
      <c r="F280" s="9"/>
      <c r="G280" s="6"/>
      <c r="H280" s="9"/>
      <c r="I280" s="57"/>
      <c r="J280" s="74"/>
      <c r="K280" s="12"/>
      <c r="L280" s="57"/>
      <c r="M280" s="9"/>
      <c r="N280" s="9"/>
      <c r="O280" s="57"/>
    </row>
    <row r="281" spans="1:15" hidden="1" x14ac:dyDescent="0.25">
      <c r="A281" s="73"/>
      <c r="B281" s="142"/>
      <c r="C281" s="8"/>
      <c r="D281" s="6"/>
      <c r="E281" s="6"/>
      <c r="F281" s="9"/>
      <c r="G281" s="6"/>
      <c r="H281" s="9"/>
      <c r="I281" s="57"/>
      <c r="J281" s="74"/>
      <c r="K281" s="12"/>
      <c r="L281" s="57"/>
      <c r="M281" s="9"/>
      <c r="N281" s="9"/>
      <c r="O281" s="57"/>
    </row>
    <row r="282" spans="1:15" hidden="1" x14ac:dyDescent="0.25">
      <c r="A282" s="73"/>
      <c r="B282" s="142"/>
      <c r="C282" s="8"/>
      <c r="D282" s="6"/>
      <c r="E282" s="6"/>
      <c r="F282" s="9"/>
      <c r="G282" s="6"/>
      <c r="H282" s="9"/>
      <c r="I282" s="57"/>
      <c r="J282" s="74"/>
      <c r="K282" s="51"/>
      <c r="L282" s="57"/>
      <c r="M282" s="9"/>
      <c r="N282" s="9"/>
      <c r="O282" s="57"/>
    </row>
    <row r="283" spans="1:15" hidden="1" x14ac:dyDescent="0.25">
      <c r="A283" s="73"/>
      <c r="B283" s="142"/>
      <c r="C283" s="8"/>
      <c r="D283" s="6"/>
      <c r="E283" s="6"/>
      <c r="F283" s="9"/>
      <c r="G283" s="51"/>
      <c r="H283" s="9"/>
      <c r="I283" s="57"/>
      <c r="J283" s="74"/>
      <c r="K283" s="6"/>
      <c r="L283" s="57"/>
      <c r="M283" s="9"/>
      <c r="N283" s="9"/>
      <c r="O283" s="57"/>
    </row>
    <row r="284" spans="1:15" hidden="1" x14ac:dyDescent="0.25">
      <c r="A284" s="73"/>
      <c r="B284" s="142"/>
      <c r="C284" s="8"/>
      <c r="D284" s="6"/>
      <c r="E284" s="6"/>
      <c r="F284" s="9"/>
      <c r="G284" s="51"/>
      <c r="H284" s="9"/>
      <c r="I284" s="57"/>
      <c r="J284" s="74"/>
      <c r="K284" s="6"/>
      <c r="L284" s="57"/>
      <c r="M284" s="9"/>
      <c r="N284" s="9"/>
      <c r="O284" s="57"/>
    </row>
    <row r="285" spans="1:15" hidden="1" x14ac:dyDescent="0.25">
      <c r="A285" s="73"/>
      <c r="B285" s="142"/>
      <c r="C285" s="8"/>
      <c r="D285" s="6"/>
      <c r="E285" s="6"/>
      <c r="F285" s="9"/>
      <c r="G285" s="51"/>
      <c r="H285" s="9"/>
      <c r="I285" s="57"/>
      <c r="J285" s="74"/>
      <c r="K285" s="6"/>
      <c r="L285" s="57"/>
      <c r="M285" s="9"/>
      <c r="N285" s="9"/>
      <c r="O285" s="57"/>
    </row>
    <row r="286" spans="1:15" hidden="1" x14ac:dyDescent="0.25">
      <c r="A286" s="73"/>
      <c r="B286" s="142"/>
      <c r="C286" s="8"/>
      <c r="D286" s="6"/>
      <c r="E286" s="6"/>
      <c r="F286" s="9"/>
      <c r="G286" s="51"/>
      <c r="H286" s="9"/>
      <c r="I286" s="57"/>
      <c r="J286" s="74"/>
      <c r="K286" s="6"/>
      <c r="L286" s="57"/>
      <c r="M286" s="9"/>
      <c r="N286" s="9"/>
      <c r="O286" s="57"/>
    </row>
    <row r="287" spans="1:15" hidden="1" x14ac:dyDescent="0.25">
      <c r="A287" s="73"/>
      <c r="B287" s="142"/>
      <c r="C287" s="8"/>
      <c r="D287" s="6"/>
      <c r="E287" s="6"/>
      <c r="F287" s="9"/>
      <c r="G287" s="51"/>
      <c r="H287" s="9"/>
      <c r="I287" s="57"/>
      <c r="J287" s="74"/>
      <c r="K287" s="6"/>
      <c r="L287" s="57"/>
      <c r="M287" s="9"/>
      <c r="N287" s="9"/>
      <c r="O287" s="57"/>
    </row>
    <row r="288" spans="1:15" hidden="1" x14ac:dyDescent="0.25">
      <c r="A288" s="73"/>
      <c r="B288" s="142"/>
      <c r="C288" s="8"/>
      <c r="D288" s="6"/>
      <c r="E288" s="6"/>
      <c r="F288" s="9"/>
      <c r="G288" s="6"/>
      <c r="H288" s="9"/>
      <c r="I288" s="57"/>
      <c r="J288" s="74"/>
      <c r="K288" s="6"/>
      <c r="L288" s="57"/>
      <c r="M288" s="9"/>
      <c r="N288" s="9"/>
      <c r="O288" s="57"/>
    </row>
    <row r="289" spans="1:15" hidden="1" x14ac:dyDescent="0.25">
      <c r="A289" s="73"/>
      <c r="B289" s="142"/>
      <c r="C289" s="8"/>
      <c r="D289" s="6"/>
      <c r="E289" s="6"/>
      <c r="F289" s="9"/>
      <c r="G289" s="6"/>
      <c r="H289" s="9"/>
      <c r="I289" s="57"/>
      <c r="J289" s="74"/>
      <c r="K289" s="6"/>
      <c r="L289" s="57"/>
      <c r="M289" s="9"/>
      <c r="N289" s="9"/>
      <c r="O289" s="57"/>
    </row>
    <row r="290" spans="1:15" hidden="1" x14ac:dyDescent="0.25">
      <c r="A290" s="73"/>
      <c r="B290" s="142"/>
      <c r="C290" s="8"/>
      <c r="D290" s="6"/>
      <c r="E290" s="6"/>
      <c r="F290" s="9"/>
      <c r="G290" s="6"/>
      <c r="H290" s="9"/>
      <c r="I290" s="57"/>
      <c r="J290" s="74"/>
      <c r="K290" s="6"/>
      <c r="L290" s="57"/>
      <c r="M290" s="9"/>
      <c r="N290" s="9"/>
      <c r="O290" s="57"/>
    </row>
    <row r="291" spans="1:15" hidden="1" x14ac:dyDescent="0.25">
      <c r="A291" s="73"/>
      <c r="B291" s="142"/>
      <c r="C291" s="8"/>
      <c r="D291" s="6"/>
      <c r="E291" s="6"/>
      <c r="F291" s="9"/>
      <c r="G291" s="6"/>
      <c r="H291" s="9"/>
      <c r="I291" s="57"/>
      <c r="J291" s="74"/>
      <c r="K291" s="6"/>
      <c r="L291" s="57"/>
      <c r="M291" s="9"/>
      <c r="N291" s="9"/>
      <c r="O291" s="57"/>
    </row>
    <row r="292" spans="1:15" hidden="1" x14ac:dyDescent="0.25">
      <c r="A292" s="73"/>
      <c r="B292" s="142"/>
      <c r="C292" s="8"/>
      <c r="D292" s="6"/>
      <c r="E292" s="6"/>
      <c r="F292" s="9"/>
      <c r="G292" s="6"/>
      <c r="H292" s="9"/>
      <c r="I292" s="57"/>
      <c r="J292" s="74"/>
      <c r="K292" s="6"/>
      <c r="L292" s="57"/>
      <c r="M292" s="9"/>
      <c r="N292" s="9"/>
      <c r="O292" s="57"/>
    </row>
    <row r="293" spans="1:15" hidden="1" x14ac:dyDescent="0.25">
      <c r="A293" s="73"/>
      <c r="B293" s="142"/>
      <c r="C293" s="8"/>
      <c r="D293" s="6"/>
      <c r="E293" s="6"/>
      <c r="F293" s="9"/>
      <c r="G293" s="6"/>
      <c r="H293" s="9"/>
      <c r="I293" s="57"/>
      <c r="J293" s="74"/>
      <c r="K293" s="6"/>
      <c r="L293" s="57"/>
      <c r="M293" s="9"/>
      <c r="N293" s="9"/>
      <c r="O293" s="57"/>
    </row>
    <row r="294" spans="1:15" hidden="1" x14ac:dyDescent="0.25">
      <c r="A294" s="73"/>
      <c r="B294" s="142"/>
      <c r="C294" s="8"/>
      <c r="D294" s="6"/>
      <c r="E294" s="6"/>
      <c r="F294" s="9"/>
      <c r="G294" s="6"/>
      <c r="H294" s="9"/>
      <c r="I294" s="57"/>
      <c r="J294" s="74"/>
      <c r="K294" s="6"/>
      <c r="L294" s="57"/>
      <c r="M294" s="9"/>
      <c r="N294" s="9"/>
      <c r="O294" s="57"/>
    </row>
    <row r="295" spans="1:15" hidden="1" x14ac:dyDescent="0.25">
      <c r="A295" s="73"/>
      <c r="B295" s="142"/>
      <c r="C295" s="8"/>
      <c r="D295" s="6"/>
      <c r="E295" s="6"/>
      <c r="F295" s="9"/>
      <c r="G295" s="6"/>
      <c r="H295" s="9"/>
      <c r="I295" s="57"/>
      <c r="J295" s="74"/>
      <c r="K295" s="6"/>
      <c r="L295" s="57"/>
      <c r="M295" s="9"/>
      <c r="N295" s="9"/>
      <c r="O295" s="57"/>
    </row>
    <row r="296" spans="1:15" hidden="1" x14ac:dyDescent="0.25">
      <c r="A296" s="73"/>
      <c r="B296" s="142"/>
      <c r="C296" s="8"/>
      <c r="D296" s="6"/>
      <c r="E296" s="6"/>
      <c r="F296" s="9"/>
      <c r="G296" s="6"/>
      <c r="H296" s="9"/>
      <c r="I296" s="57"/>
      <c r="J296" s="74"/>
      <c r="K296" s="6"/>
      <c r="L296" s="57"/>
      <c r="M296" s="9"/>
      <c r="N296" s="9"/>
      <c r="O296" s="57"/>
    </row>
    <row r="297" spans="1:15" hidden="1" x14ac:dyDescent="0.25">
      <c r="A297" s="73"/>
      <c r="B297" s="142"/>
      <c r="C297" s="8"/>
      <c r="D297" s="6"/>
      <c r="E297" s="6"/>
      <c r="F297" s="9"/>
      <c r="G297" s="6"/>
      <c r="H297" s="9"/>
      <c r="I297" s="57"/>
      <c r="J297" s="74"/>
      <c r="K297" s="6"/>
      <c r="L297" s="57"/>
      <c r="M297" s="9"/>
      <c r="N297" s="9"/>
      <c r="O297" s="57"/>
    </row>
    <row r="298" spans="1:15" hidden="1" x14ac:dyDescent="0.25">
      <c r="A298" s="73"/>
      <c r="B298" s="142"/>
      <c r="C298" s="8"/>
      <c r="D298" s="6"/>
      <c r="E298" s="6"/>
      <c r="F298" s="9"/>
      <c r="G298" s="6"/>
      <c r="H298" s="9"/>
      <c r="I298" s="57"/>
      <c r="J298" s="74"/>
      <c r="K298" s="6"/>
      <c r="L298" s="57"/>
      <c r="M298" s="9"/>
      <c r="N298" s="9"/>
      <c r="O298" s="57"/>
    </row>
    <row r="299" spans="1:15" hidden="1" x14ac:dyDescent="0.25">
      <c r="A299" s="73"/>
      <c r="B299" s="142"/>
      <c r="C299" s="8"/>
      <c r="D299" s="6"/>
      <c r="E299" s="6"/>
      <c r="F299" s="9"/>
      <c r="G299" s="6"/>
      <c r="H299" s="9"/>
      <c r="I299" s="57"/>
      <c r="J299" s="74"/>
      <c r="K299" s="6"/>
      <c r="L299" s="57"/>
      <c r="M299" s="9"/>
      <c r="N299" s="9"/>
      <c r="O299" s="57"/>
    </row>
    <row r="300" spans="1:15" hidden="1" x14ac:dyDescent="0.25">
      <c r="A300" s="73"/>
      <c r="B300" s="142"/>
      <c r="C300" s="8"/>
      <c r="D300" s="6"/>
      <c r="E300" s="6"/>
      <c r="F300" s="9"/>
      <c r="G300" s="6"/>
      <c r="H300" s="9"/>
      <c r="I300" s="57"/>
      <c r="J300" s="74"/>
      <c r="K300" s="6"/>
      <c r="L300" s="57"/>
      <c r="M300" s="9"/>
      <c r="N300" s="9"/>
      <c r="O300" s="57"/>
    </row>
    <row r="301" spans="1:15" hidden="1" x14ac:dyDescent="0.25">
      <c r="A301" s="73"/>
      <c r="B301" s="142"/>
      <c r="C301" s="8"/>
      <c r="D301" s="6"/>
      <c r="E301" s="6"/>
      <c r="F301" s="9"/>
      <c r="G301" s="6"/>
      <c r="H301" s="9"/>
      <c r="I301" s="57"/>
      <c r="J301" s="74"/>
      <c r="K301" s="6"/>
      <c r="L301" s="57"/>
      <c r="M301" s="9"/>
      <c r="N301" s="9"/>
      <c r="O301" s="57"/>
    </row>
    <row r="302" spans="1:15" hidden="1" x14ac:dyDescent="0.25">
      <c r="A302" s="73"/>
      <c r="B302" s="142"/>
      <c r="C302" s="8"/>
      <c r="D302" s="6"/>
      <c r="E302" s="6"/>
      <c r="F302" s="9"/>
      <c r="G302" s="6"/>
      <c r="H302" s="9"/>
      <c r="I302" s="57"/>
      <c r="J302" s="74"/>
      <c r="K302" s="6"/>
      <c r="L302" s="57"/>
      <c r="M302" s="9"/>
      <c r="N302" s="9"/>
      <c r="O302" s="57"/>
    </row>
    <row r="303" spans="1:15" hidden="1" x14ac:dyDescent="0.25">
      <c r="A303" s="73"/>
      <c r="B303" s="142"/>
      <c r="C303" s="8"/>
      <c r="D303" s="6"/>
      <c r="E303" s="6"/>
      <c r="F303" s="9"/>
      <c r="G303" s="6"/>
      <c r="H303" s="9"/>
      <c r="I303" s="57"/>
      <c r="J303" s="74"/>
      <c r="K303" s="6"/>
      <c r="L303" s="57"/>
      <c r="M303" s="9"/>
      <c r="N303" s="9"/>
      <c r="O303" s="57"/>
    </row>
    <row r="304" spans="1:15" hidden="1" x14ac:dyDescent="0.25">
      <c r="A304" s="73"/>
      <c r="B304" s="142"/>
      <c r="C304" s="8"/>
      <c r="D304" s="6"/>
      <c r="E304" s="6"/>
      <c r="F304" s="9"/>
      <c r="G304" s="6"/>
      <c r="H304" s="9"/>
      <c r="I304" s="57"/>
      <c r="J304" s="74"/>
      <c r="K304" s="6"/>
      <c r="L304" s="57"/>
      <c r="M304" s="9"/>
      <c r="N304" s="9"/>
      <c r="O304" s="57"/>
    </row>
    <row r="305" spans="1:15" hidden="1" x14ac:dyDescent="0.25">
      <c r="A305" s="73"/>
      <c r="B305" s="142"/>
      <c r="C305" s="8"/>
      <c r="D305" s="6"/>
      <c r="E305" s="6"/>
      <c r="F305" s="9"/>
      <c r="G305" s="6"/>
      <c r="H305" s="9"/>
      <c r="I305" s="57"/>
      <c r="J305" s="74"/>
      <c r="K305" s="6"/>
      <c r="L305" s="57"/>
      <c r="M305" s="9"/>
      <c r="N305" s="9"/>
      <c r="O305" s="57"/>
    </row>
    <row r="306" spans="1:15" hidden="1" x14ac:dyDescent="0.25">
      <c r="A306" s="73"/>
      <c r="B306" s="142"/>
      <c r="C306" s="8"/>
      <c r="D306" s="6"/>
      <c r="E306" s="6"/>
      <c r="F306" s="9"/>
      <c r="G306" s="6"/>
      <c r="H306" s="9"/>
      <c r="I306" s="57"/>
      <c r="J306" s="74"/>
      <c r="K306" s="6"/>
      <c r="L306" s="57"/>
      <c r="M306" s="9"/>
      <c r="N306" s="9"/>
      <c r="O306" s="57"/>
    </row>
    <row r="307" spans="1:15" hidden="1" x14ac:dyDescent="0.25">
      <c r="A307" s="73"/>
      <c r="B307" s="142"/>
      <c r="C307" s="8"/>
      <c r="D307" s="6"/>
      <c r="E307" s="6"/>
      <c r="F307" s="9"/>
      <c r="G307" s="6"/>
      <c r="H307" s="9"/>
      <c r="I307" s="57"/>
      <c r="J307" s="74"/>
      <c r="K307" s="6"/>
      <c r="L307" s="57"/>
      <c r="M307" s="9"/>
      <c r="N307" s="9"/>
      <c r="O307" s="57"/>
    </row>
    <row r="308" spans="1:15" hidden="1" x14ac:dyDescent="0.25">
      <c r="A308" s="73"/>
      <c r="B308" s="142"/>
      <c r="C308" s="8"/>
      <c r="D308" s="6"/>
      <c r="E308" s="6"/>
      <c r="F308" s="9"/>
      <c r="G308" s="6"/>
      <c r="H308" s="9"/>
      <c r="I308" s="57"/>
      <c r="J308" s="74"/>
      <c r="K308" s="6"/>
      <c r="L308" s="57"/>
      <c r="M308" s="9"/>
      <c r="N308" s="9"/>
      <c r="O308" s="57"/>
    </row>
    <row r="309" spans="1:15" hidden="1" x14ac:dyDescent="0.25">
      <c r="A309" s="73"/>
      <c r="B309" s="142"/>
      <c r="C309" s="8"/>
      <c r="D309" s="6"/>
      <c r="E309" s="6"/>
      <c r="F309" s="9"/>
      <c r="G309" s="6"/>
      <c r="H309" s="9"/>
      <c r="I309" s="57"/>
      <c r="J309" s="74"/>
      <c r="K309" s="6"/>
      <c r="L309" s="57"/>
      <c r="M309" s="9"/>
      <c r="N309" s="9"/>
      <c r="O309" s="57"/>
    </row>
    <row r="310" spans="1:15" hidden="1" x14ac:dyDescent="0.25">
      <c r="A310" s="73"/>
      <c r="B310" s="142"/>
      <c r="C310" s="8"/>
      <c r="D310" s="6"/>
      <c r="E310" s="6"/>
      <c r="F310" s="9"/>
      <c r="G310" s="6"/>
      <c r="H310" s="9"/>
      <c r="I310" s="57"/>
      <c r="J310" s="74"/>
      <c r="K310" s="6"/>
      <c r="L310" s="57"/>
      <c r="M310" s="9"/>
      <c r="N310" s="9"/>
      <c r="O310" s="57"/>
    </row>
    <row r="311" spans="1:15" hidden="1" x14ac:dyDescent="0.25">
      <c r="A311" s="73"/>
      <c r="B311" s="142"/>
      <c r="C311" s="8"/>
      <c r="D311" s="6"/>
      <c r="E311" s="6"/>
      <c r="F311" s="9"/>
      <c r="G311" s="6"/>
      <c r="H311" s="9"/>
      <c r="I311" s="57"/>
      <c r="J311" s="74"/>
      <c r="K311" s="6"/>
      <c r="L311" s="57"/>
      <c r="M311" s="9"/>
      <c r="N311" s="9"/>
      <c r="O311" s="57"/>
    </row>
    <row r="312" spans="1:15" hidden="1" x14ac:dyDescent="0.25">
      <c r="A312" s="73"/>
      <c r="B312" s="142"/>
      <c r="C312" s="8"/>
      <c r="D312" s="6"/>
      <c r="E312" s="6"/>
      <c r="F312" s="9"/>
      <c r="G312" s="6"/>
      <c r="H312" s="9"/>
      <c r="I312" s="57"/>
      <c r="J312" s="74"/>
      <c r="K312" s="6"/>
      <c r="L312" s="57"/>
      <c r="M312" s="9"/>
      <c r="N312" s="9"/>
      <c r="O312" s="57"/>
    </row>
    <row r="313" spans="1:15" hidden="1" x14ac:dyDescent="0.25">
      <c r="A313" s="73"/>
      <c r="B313" s="142"/>
      <c r="C313" s="8"/>
      <c r="D313" s="6"/>
      <c r="E313" s="6"/>
      <c r="F313" s="9"/>
      <c r="G313" s="6"/>
      <c r="H313" s="9"/>
      <c r="I313" s="57"/>
      <c r="J313" s="74"/>
      <c r="K313" s="6"/>
      <c r="L313" s="57"/>
      <c r="M313" s="9"/>
      <c r="N313" s="9"/>
      <c r="O313" s="57"/>
    </row>
    <row r="314" spans="1:15" hidden="1" x14ac:dyDescent="0.25">
      <c r="A314" s="73"/>
      <c r="B314" s="142"/>
      <c r="C314" s="8"/>
      <c r="D314" s="6"/>
      <c r="E314" s="6"/>
      <c r="F314" s="9"/>
      <c r="G314" s="6"/>
      <c r="H314" s="9"/>
      <c r="I314" s="57"/>
      <c r="J314" s="74"/>
      <c r="K314" s="6"/>
      <c r="L314" s="57"/>
      <c r="M314" s="9"/>
      <c r="N314" s="9"/>
      <c r="O314" s="57"/>
    </row>
    <row r="315" spans="1:15" hidden="1" x14ac:dyDescent="0.25">
      <c r="A315" s="73"/>
      <c r="B315" s="142"/>
      <c r="C315" s="8"/>
      <c r="D315" s="6"/>
      <c r="E315" s="6"/>
      <c r="F315" s="9"/>
      <c r="G315" s="6"/>
      <c r="H315" s="9"/>
      <c r="I315" s="57"/>
      <c r="J315" s="74"/>
      <c r="K315" s="6"/>
      <c r="L315" s="57"/>
      <c r="M315" s="9"/>
      <c r="N315" s="9"/>
      <c r="O315" s="57"/>
    </row>
    <row r="316" spans="1:15" hidden="1" x14ac:dyDescent="0.25">
      <c r="A316" s="73"/>
      <c r="B316" s="142"/>
      <c r="C316" s="8"/>
      <c r="D316" s="6"/>
      <c r="E316" s="6"/>
      <c r="F316" s="9"/>
      <c r="G316" s="6"/>
      <c r="H316" s="9"/>
      <c r="I316" s="57"/>
      <c r="J316" s="74"/>
      <c r="K316" s="6"/>
      <c r="L316" s="57"/>
      <c r="M316" s="9"/>
      <c r="N316" s="9"/>
      <c r="O316" s="57"/>
    </row>
    <row r="317" spans="1:15" hidden="1" x14ac:dyDescent="0.25">
      <c r="A317" s="73"/>
      <c r="B317" s="142"/>
      <c r="C317" s="8"/>
      <c r="D317" s="6"/>
      <c r="E317" s="6"/>
      <c r="F317" s="9"/>
      <c r="G317" s="6"/>
      <c r="H317" s="9"/>
      <c r="I317" s="57"/>
      <c r="J317" s="74"/>
      <c r="K317" s="6"/>
      <c r="L317" s="57"/>
      <c r="M317" s="9"/>
      <c r="N317" s="9"/>
      <c r="O317" s="57"/>
    </row>
    <row r="318" spans="1:15" hidden="1" x14ac:dyDescent="0.25">
      <c r="A318" s="73"/>
      <c r="B318" s="142"/>
      <c r="C318" s="8"/>
      <c r="D318" s="6"/>
      <c r="E318" s="6"/>
      <c r="F318" s="9"/>
      <c r="G318" s="6"/>
      <c r="H318" s="9"/>
      <c r="I318" s="57"/>
      <c r="J318" s="74"/>
      <c r="K318" s="6"/>
      <c r="L318" s="57"/>
      <c r="M318" s="9"/>
      <c r="N318" s="9"/>
      <c r="O318" s="57"/>
    </row>
    <row r="319" spans="1:15" hidden="1" x14ac:dyDescent="0.25">
      <c r="A319" s="73"/>
      <c r="B319" s="142"/>
      <c r="C319" s="8"/>
      <c r="D319" s="6"/>
      <c r="E319" s="6"/>
      <c r="F319" s="9"/>
      <c r="G319" s="6"/>
      <c r="H319" s="9"/>
      <c r="I319" s="57"/>
      <c r="J319" s="74"/>
      <c r="K319" s="6"/>
      <c r="L319" s="57"/>
      <c r="M319" s="9"/>
      <c r="N319" s="9"/>
      <c r="O319" s="57"/>
    </row>
    <row r="320" spans="1:15" hidden="1" x14ac:dyDescent="0.25">
      <c r="A320" s="73"/>
      <c r="B320" s="142"/>
      <c r="C320" s="8"/>
      <c r="D320" s="6"/>
      <c r="E320" s="6"/>
      <c r="F320" s="9"/>
      <c r="G320" s="6"/>
      <c r="H320" s="9"/>
      <c r="I320" s="57"/>
      <c r="J320" s="74"/>
      <c r="K320" s="6"/>
      <c r="L320" s="57"/>
      <c r="M320" s="9"/>
      <c r="N320" s="9"/>
      <c r="O320" s="57"/>
    </row>
    <row r="321" spans="1:15" hidden="1" x14ac:dyDescent="0.25">
      <c r="A321" s="73"/>
      <c r="B321" s="142"/>
      <c r="C321" s="8"/>
      <c r="D321" s="6"/>
      <c r="E321" s="6"/>
      <c r="F321" s="9"/>
      <c r="G321" s="6"/>
      <c r="H321" s="9"/>
      <c r="I321" s="57"/>
      <c r="J321" s="74"/>
      <c r="K321" s="6"/>
      <c r="L321" s="57"/>
      <c r="M321" s="9"/>
      <c r="N321" s="9"/>
      <c r="O321" s="57"/>
    </row>
    <row r="322" spans="1:15" hidden="1" x14ac:dyDescent="0.25">
      <c r="A322" s="73"/>
      <c r="B322" s="142"/>
      <c r="C322" s="8"/>
      <c r="D322" s="6"/>
      <c r="E322" s="6"/>
      <c r="F322" s="9"/>
      <c r="G322" s="6"/>
      <c r="H322" s="9"/>
      <c r="I322" s="57"/>
      <c r="J322" s="74"/>
      <c r="K322" s="6"/>
      <c r="L322" s="57"/>
      <c r="M322" s="9"/>
      <c r="N322" s="9"/>
      <c r="O322" s="57"/>
    </row>
    <row r="323" spans="1:15" hidden="1" x14ac:dyDescent="0.25">
      <c r="A323" s="73"/>
      <c r="B323" s="142"/>
      <c r="C323" s="8"/>
      <c r="D323" s="6"/>
      <c r="E323" s="6"/>
      <c r="F323" s="9"/>
      <c r="G323" s="6"/>
      <c r="H323" s="9"/>
      <c r="I323" s="57"/>
      <c r="J323" s="74"/>
      <c r="K323" s="6"/>
      <c r="L323" s="57"/>
      <c r="M323" s="9"/>
      <c r="N323" s="9"/>
      <c r="O323" s="57"/>
    </row>
    <row r="324" spans="1:15" hidden="1" x14ac:dyDescent="0.25">
      <c r="A324" s="73"/>
      <c r="B324" s="142"/>
      <c r="C324" s="8"/>
      <c r="D324" s="6"/>
      <c r="E324" s="6"/>
      <c r="F324" s="9"/>
      <c r="G324" s="6"/>
      <c r="H324" s="9"/>
      <c r="I324" s="57"/>
      <c r="J324" s="74"/>
      <c r="K324" s="6"/>
      <c r="L324" s="57"/>
      <c r="M324" s="9"/>
      <c r="N324" s="9"/>
      <c r="O324" s="57"/>
    </row>
    <row r="325" spans="1:15" hidden="1" x14ac:dyDescent="0.25">
      <c r="A325" s="73"/>
      <c r="B325" s="142"/>
      <c r="C325" s="8"/>
      <c r="D325" s="6"/>
      <c r="E325" s="6"/>
      <c r="F325" s="9"/>
      <c r="G325" s="6"/>
      <c r="H325" s="9"/>
      <c r="I325" s="57"/>
      <c r="J325" s="74"/>
      <c r="K325" s="6"/>
      <c r="L325" s="57"/>
      <c r="M325" s="9"/>
      <c r="N325" s="9"/>
      <c r="O325" s="57"/>
    </row>
    <row r="326" spans="1:15" hidden="1" x14ac:dyDescent="0.25">
      <c r="A326" s="73"/>
      <c r="B326" s="142"/>
      <c r="C326" s="8"/>
      <c r="D326" s="6"/>
      <c r="E326" s="6"/>
      <c r="F326" s="9"/>
      <c r="G326" s="6"/>
      <c r="H326" s="9"/>
      <c r="I326" s="57"/>
      <c r="J326" s="74"/>
      <c r="K326" s="6"/>
      <c r="L326" s="57"/>
      <c r="M326" s="9"/>
      <c r="N326" s="9"/>
      <c r="O326" s="57"/>
    </row>
    <row r="327" spans="1:15" hidden="1" x14ac:dyDescent="0.25">
      <c r="A327" s="73"/>
      <c r="B327" s="142"/>
      <c r="C327" s="8"/>
      <c r="D327" s="6"/>
      <c r="E327" s="6"/>
      <c r="F327" s="9"/>
      <c r="G327" s="6"/>
      <c r="H327" s="9"/>
      <c r="I327" s="57"/>
      <c r="J327" s="74"/>
      <c r="K327" s="6"/>
      <c r="L327" s="57"/>
      <c r="M327" s="9"/>
      <c r="N327" s="9"/>
      <c r="O327" s="57"/>
    </row>
    <row r="328" spans="1:15" hidden="1" x14ac:dyDescent="0.25">
      <c r="A328" s="73"/>
      <c r="B328" s="142"/>
      <c r="C328" s="8"/>
      <c r="D328" s="6"/>
      <c r="E328" s="6"/>
      <c r="F328" s="9"/>
      <c r="G328" s="6"/>
      <c r="H328" s="9"/>
      <c r="I328" s="57"/>
      <c r="J328" s="74"/>
      <c r="K328" s="6"/>
      <c r="L328" s="57"/>
      <c r="M328" s="9"/>
      <c r="N328" s="9"/>
      <c r="O328" s="57"/>
    </row>
    <row r="329" spans="1:15" hidden="1" x14ac:dyDescent="0.25">
      <c r="A329" s="73"/>
      <c r="B329" s="142"/>
      <c r="C329" s="8"/>
      <c r="D329" s="6"/>
      <c r="E329" s="6"/>
      <c r="F329" s="9"/>
      <c r="G329" s="6"/>
      <c r="H329" s="9"/>
      <c r="I329" s="57"/>
      <c r="J329" s="74"/>
      <c r="K329" s="6"/>
      <c r="L329" s="57"/>
      <c r="M329" s="9"/>
      <c r="N329" s="9"/>
      <c r="O329" s="57"/>
    </row>
    <row r="330" spans="1:15" hidden="1" x14ac:dyDescent="0.25">
      <c r="A330" s="73"/>
      <c r="B330" s="142"/>
      <c r="C330" s="8"/>
      <c r="D330" s="6"/>
      <c r="E330" s="6"/>
      <c r="F330" s="9"/>
      <c r="G330" s="6"/>
      <c r="H330" s="9"/>
      <c r="I330" s="57"/>
      <c r="J330" s="74"/>
      <c r="K330" s="6"/>
      <c r="L330" s="57"/>
      <c r="M330" s="9"/>
      <c r="N330" s="9"/>
      <c r="O330" s="57"/>
    </row>
    <row r="331" spans="1:15" hidden="1" x14ac:dyDescent="0.25">
      <c r="A331" s="73"/>
      <c r="B331" s="142"/>
      <c r="C331" s="8"/>
      <c r="D331" s="6"/>
      <c r="E331" s="6"/>
      <c r="F331" s="9"/>
      <c r="G331" s="6"/>
      <c r="H331" s="9"/>
      <c r="I331" s="57"/>
      <c r="J331" s="74"/>
      <c r="K331" s="6"/>
      <c r="L331" s="57"/>
      <c r="M331" s="9"/>
      <c r="N331" s="9"/>
      <c r="O331" s="57"/>
    </row>
    <row r="332" spans="1:15" hidden="1" x14ac:dyDescent="0.25">
      <c r="A332" s="73"/>
      <c r="B332" s="142"/>
      <c r="C332" s="8"/>
      <c r="D332" s="6"/>
      <c r="E332" s="6"/>
      <c r="F332" s="9"/>
      <c r="G332" s="6"/>
      <c r="H332" s="9"/>
      <c r="I332" s="57"/>
      <c r="J332" s="74"/>
      <c r="K332" s="6"/>
      <c r="L332" s="57"/>
      <c r="M332" s="9"/>
      <c r="N332" s="9"/>
      <c r="O332" s="57"/>
    </row>
    <row r="333" spans="1:15" hidden="1" x14ac:dyDescent="0.25">
      <c r="A333" s="73"/>
      <c r="B333" s="142"/>
      <c r="C333" s="8"/>
      <c r="D333" s="6"/>
      <c r="E333" s="6"/>
      <c r="F333" s="9"/>
      <c r="G333" s="6"/>
      <c r="H333" s="9"/>
      <c r="I333" s="57"/>
      <c r="J333" s="74"/>
      <c r="K333" s="6"/>
      <c r="L333" s="57"/>
      <c r="M333" s="9"/>
      <c r="N333" s="9"/>
      <c r="O333" s="57"/>
    </row>
    <row r="334" spans="1:15" hidden="1" x14ac:dyDescent="0.25">
      <c r="A334" s="73"/>
      <c r="B334" s="142"/>
      <c r="C334" s="8"/>
      <c r="D334" s="6"/>
      <c r="E334" s="6"/>
      <c r="F334" s="9"/>
      <c r="G334" s="6"/>
      <c r="H334" s="9"/>
      <c r="I334" s="57"/>
      <c r="J334" s="74"/>
      <c r="K334" s="6"/>
      <c r="L334" s="57"/>
      <c r="M334" s="9"/>
      <c r="N334" s="9"/>
      <c r="O334" s="57"/>
    </row>
    <row r="335" spans="1:15" hidden="1" x14ac:dyDescent="0.25">
      <c r="A335" s="73"/>
      <c r="B335" s="142"/>
      <c r="C335" s="8"/>
      <c r="D335" s="6"/>
      <c r="E335" s="6"/>
      <c r="F335" s="9"/>
      <c r="G335" s="6"/>
      <c r="H335" s="9"/>
      <c r="I335" s="57"/>
      <c r="J335" s="74"/>
      <c r="K335" s="6"/>
      <c r="L335" s="57"/>
      <c r="M335" s="9"/>
      <c r="N335" s="9"/>
      <c r="O335" s="57"/>
    </row>
    <row r="336" spans="1:15" x14ac:dyDescent="0.25">
      <c r="A336" s="73"/>
      <c r="B336" s="142"/>
      <c r="C336" s="8"/>
      <c r="D336" s="6"/>
      <c r="E336" s="6"/>
      <c r="F336" s="9"/>
      <c r="G336" s="6"/>
      <c r="H336" s="9"/>
      <c r="I336" s="57"/>
      <c r="J336" s="74"/>
      <c r="K336" s="6"/>
      <c r="L336" s="57"/>
      <c r="M336" s="9"/>
      <c r="N336" s="9"/>
      <c r="O336" s="57"/>
    </row>
    <row r="337" spans="1:28" x14ac:dyDescent="0.25">
      <c r="A337" s="73"/>
      <c r="B337" s="142"/>
      <c r="C337" s="8"/>
      <c r="D337" s="6"/>
      <c r="E337" s="6"/>
      <c r="F337" s="9"/>
      <c r="G337" s="6"/>
      <c r="H337" s="9"/>
      <c r="I337" s="57"/>
      <c r="J337" s="74"/>
      <c r="K337" s="6"/>
      <c r="L337" s="57"/>
      <c r="M337" s="9"/>
      <c r="N337" s="9"/>
      <c r="O337" s="57"/>
    </row>
    <row r="338" spans="1:28" x14ac:dyDescent="0.25">
      <c r="A338" s="68"/>
      <c r="B338" s="142"/>
      <c r="C338" s="6"/>
      <c r="D338" s="6"/>
      <c r="E338" s="6"/>
      <c r="F338" s="51"/>
      <c r="G338" s="51"/>
      <c r="H338" s="51"/>
      <c r="I338" s="50"/>
      <c r="J338" s="47"/>
      <c r="K338" s="51"/>
      <c r="L338" s="50"/>
      <c r="M338" s="51"/>
      <c r="N338" s="51"/>
      <c r="O338" s="52"/>
    </row>
    <row r="339" spans="1:28" x14ac:dyDescent="0.25">
      <c r="A339" s="77" t="s">
        <v>128</v>
      </c>
      <c r="B339" s="145"/>
      <c r="C339" s="7">
        <f>SUM(C340:C343)</f>
        <v>0</v>
      </c>
      <c r="D339" s="7">
        <f>SUM(D340:D343)</f>
        <v>300306000</v>
      </c>
      <c r="E339" s="7">
        <f>SUM(E340:E343)</f>
        <v>15007929.09</v>
      </c>
      <c r="F339" s="7">
        <f>D339+E339</f>
        <v>315313929.08999997</v>
      </c>
      <c r="G339" s="7">
        <f>SUM(G340:G343)</f>
        <v>37422302.119999997</v>
      </c>
      <c r="H339" s="7">
        <f>F339-G339</f>
        <v>277891626.96999997</v>
      </c>
      <c r="I339" s="57">
        <f>G339/F339</f>
        <v>0.11868267991839511</v>
      </c>
      <c r="J339" s="7">
        <f>SUM(J340:J343)</f>
        <v>471840.5</v>
      </c>
      <c r="K339" s="7">
        <f>SUM(K340:K343)</f>
        <v>16998144.580000002</v>
      </c>
      <c r="L339" s="57">
        <f>K339/F339</f>
        <v>5.3908638381618169E-2</v>
      </c>
      <c r="M339" s="7">
        <f>K339+G339+J339</f>
        <v>54892287.200000003</v>
      </c>
      <c r="N339" s="7">
        <f>H339-K339-J339</f>
        <v>260421641.88999996</v>
      </c>
      <c r="O339" s="72">
        <f>M339/F339</f>
        <v>0.17408773332158159</v>
      </c>
    </row>
    <row r="340" spans="1:28" x14ac:dyDescent="0.25">
      <c r="A340" s="48" t="s">
        <v>31</v>
      </c>
      <c r="B340" s="145"/>
      <c r="C340" s="12">
        <f>+C267+C273+C275+C277+C279+C280+C281+C282+C290+C291+C292+C294+C295+C296+C297+C298+C299+C300+C301+C304+C305+C308+C309+C310+C311+C314+C315+C316</f>
        <v>0</v>
      </c>
      <c r="D340" s="12">
        <f>+D267+D273+D275</f>
        <v>5929488.1299999999</v>
      </c>
      <c r="E340" s="12">
        <f>+E267+E273+E275</f>
        <v>8348954.6900000004</v>
      </c>
      <c r="F340" s="7">
        <f>D340+E340</f>
        <v>14278442.82</v>
      </c>
      <c r="G340" s="12">
        <f>+G267+G273+G275</f>
        <v>2419911.71</v>
      </c>
      <c r="H340" s="7">
        <f>F340-G340</f>
        <v>11858531.109999999</v>
      </c>
      <c r="I340" s="57">
        <f>G340/F340</f>
        <v>0.16948008550416985</v>
      </c>
      <c r="J340" s="12">
        <f>+J267+J273+J275</f>
        <v>0</v>
      </c>
      <c r="K340" s="12">
        <f>+K267+K273+K275</f>
        <v>0</v>
      </c>
      <c r="L340" s="57">
        <f>K340/F340</f>
        <v>0</v>
      </c>
      <c r="M340" s="12">
        <f>+M267+M273+M275</f>
        <v>2419911.71</v>
      </c>
      <c r="N340" s="7">
        <f>H340-K340-J340</f>
        <v>11858531.109999999</v>
      </c>
      <c r="O340" s="72">
        <f>M340/F340</f>
        <v>0.16948008550416985</v>
      </c>
    </row>
    <row r="341" spans="1:28" x14ac:dyDescent="0.25">
      <c r="A341" s="48" t="s">
        <v>32</v>
      </c>
      <c r="B341" s="145"/>
      <c r="C341" s="12">
        <f>+C268+C274+C276+C278+C284+C285+C286+C283+C288+C313</f>
        <v>0</v>
      </c>
      <c r="D341" s="12">
        <f>+D268+D274</f>
        <v>294376511.87</v>
      </c>
      <c r="E341" s="12">
        <f>+E268+E274</f>
        <v>6658974.4000000004</v>
      </c>
      <c r="F341" s="7">
        <f>D341+E341</f>
        <v>301035486.26999998</v>
      </c>
      <c r="G341" s="12">
        <f>+G268+G274</f>
        <v>35002390.409999996</v>
      </c>
      <c r="H341" s="7">
        <f>F341-G341</f>
        <v>266033095.85999998</v>
      </c>
      <c r="I341" s="57">
        <f>G341/F341</f>
        <v>0.11627330333609309</v>
      </c>
      <c r="J341" s="12">
        <f>+J268+J274</f>
        <v>471840.5</v>
      </c>
      <c r="K341" s="12">
        <f>+K268+K274</f>
        <v>16998144.580000002</v>
      </c>
      <c r="L341" s="57">
        <f>K341/F341</f>
        <v>5.6465584142974742E-2</v>
      </c>
      <c r="M341" s="12">
        <f>+M268+M274</f>
        <v>52472375.489999995</v>
      </c>
      <c r="N341" s="7">
        <f t="shared" ref="N341:N343" si="180">H341-K341-J341</f>
        <v>248563110.77999997</v>
      </c>
      <c r="O341" s="72">
        <f>M341/F341</f>
        <v>0.17430627910404325</v>
      </c>
    </row>
    <row r="342" spans="1:28" hidden="1" x14ac:dyDescent="0.25">
      <c r="A342" s="48" t="s">
        <v>54</v>
      </c>
      <c r="B342" s="145"/>
      <c r="C342" s="12">
        <f>+C269</f>
        <v>0</v>
      </c>
      <c r="D342" s="12">
        <f t="shared" ref="D342:G342" si="181">+D269</f>
        <v>0</v>
      </c>
      <c r="E342" s="12">
        <f t="shared" si="181"/>
        <v>0</v>
      </c>
      <c r="F342" s="7">
        <f>D342+E342</f>
        <v>0</v>
      </c>
      <c r="G342" s="12">
        <f t="shared" si="181"/>
        <v>0</v>
      </c>
      <c r="H342" s="7">
        <f>F342-G342</f>
        <v>0</v>
      </c>
      <c r="I342" s="57" t="e">
        <f>G342/F342</f>
        <v>#DIV/0!</v>
      </c>
      <c r="J342" s="12">
        <f t="shared" ref="J342:K342" si="182">+J269</f>
        <v>0</v>
      </c>
      <c r="K342" s="12">
        <f t="shared" si="182"/>
        <v>0</v>
      </c>
      <c r="L342" s="57" t="e">
        <f>K342/F342</f>
        <v>#DIV/0!</v>
      </c>
      <c r="M342" s="12">
        <f t="shared" ref="M342" si="183">+M269</f>
        <v>0</v>
      </c>
      <c r="N342" s="7">
        <f t="shared" si="180"/>
        <v>0</v>
      </c>
      <c r="O342" s="72" t="e">
        <f>M342/F342</f>
        <v>#DIV/0!</v>
      </c>
    </row>
    <row r="343" spans="1:28" hidden="1" x14ac:dyDescent="0.25">
      <c r="A343" s="48" t="s">
        <v>33</v>
      </c>
      <c r="B343" s="145"/>
      <c r="C343" s="12">
        <f>+C270+C289+C293+C302+C303+C306+C307+C312</f>
        <v>0</v>
      </c>
      <c r="D343" s="12">
        <f>D270</f>
        <v>0</v>
      </c>
      <c r="E343" s="12">
        <f>E270</f>
        <v>0</v>
      </c>
      <c r="F343" s="7">
        <f>D343+E343</f>
        <v>0</v>
      </c>
      <c r="G343" s="12">
        <f>G270</f>
        <v>0</v>
      </c>
      <c r="H343" s="7">
        <f>F343-G343</f>
        <v>0</v>
      </c>
      <c r="I343" s="57" t="e">
        <f>G343/F343</f>
        <v>#DIV/0!</v>
      </c>
      <c r="J343" s="12">
        <f>J270</f>
        <v>0</v>
      </c>
      <c r="K343" s="12">
        <f>K270</f>
        <v>0</v>
      </c>
      <c r="L343" s="57" t="e">
        <f>K343/F343</f>
        <v>#DIV/0!</v>
      </c>
      <c r="M343" s="12">
        <f>M270</f>
        <v>0</v>
      </c>
      <c r="N343" s="7">
        <f t="shared" si="180"/>
        <v>0</v>
      </c>
      <c r="O343" s="72" t="e">
        <f>M343/F343</f>
        <v>#DIV/0!</v>
      </c>
    </row>
    <row r="344" spans="1:28" x14ac:dyDescent="0.25">
      <c r="A344" s="68"/>
      <c r="B344" s="142"/>
      <c r="C344" s="6"/>
      <c r="D344" s="6"/>
      <c r="E344" s="6"/>
      <c r="F344" s="51"/>
      <c r="G344" s="51"/>
      <c r="H344" s="51"/>
      <c r="I344" s="50"/>
      <c r="J344" s="47"/>
      <c r="K344" s="51"/>
      <c r="L344" s="50"/>
      <c r="M344" s="51"/>
      <c r="N344" s="51"/>
      <c r="O344" s="52"/>
    </row>
    <row r="345" spans="1:28" x14ac:dyDescent="0.25">
      <c r="A345" s="68"/>
      <c r="B345" s="142"/>
      <c r="C345" s="6"/>
      <c r="D345" s="6"/>
      <c r="E345" s="6"/>
      <c r="F345" s="51"/>
      <c r="G345" s="51"/>
      <c r="H345" s="51"/>
      <c r="I345" s="50"/>
      <c r="J345" s="47"/>
      <c r="K345" s="51"/>
      <c r="L345" s="50"/>
      <c r="M345" s="51"/>
      <c r="N345" s="51"/>
      <c r="O345" s="52"/>
    </row>
    <row r="346" spans="1:28" x14ac:dyDescent="0.25">
      <c r="C346" s="80"/>
    </row>
    <row r="347" spans="1:28" x14ac:dyDescent="0.25">
      <c r="A347" s="85" t="s">
        <v>129</v>
      </c>
      <c r="B347" s="85"/>
      <c r="C347" s="80"/>
      <c r="E347" s="170"/>
      <c r="F347" s="80"/>
      <c r="G347" s="170"/>
      <c r="H347" s="192" t="s">
        <v>146</v>
      </c>
      <c r="I347" s="193"/>
      <c r="J347" s="194"/>
      <c r="K347" s="195"/>
      <c r="M347" s="86" t="s">
        <v>130</v>
      </c>
      <c r="O347" s="53"/>
      <c r="Q347" s="13"/>
      <c r="R347" s="13"/>
      <c r="S347" s="80"/>
      <c r="T347" s="84"/>
      <c r="V347" s="13"/>
      <c r="W347" s="13"/>
      <c r="X347" s="13"/>
      <c r="Z347" s="13"/>
      <c r="AA347" s="13"/>
      <c r="AB347" s="13"/>
    </row>
    <row r="348" spans="1:28" x14ac:dyDescent="0.25">
      <c r="B348" s="79"/>
      <c r="C348" s="80"/>
      <c r="E348" s="170"/>
      <c r="G348" s="196"/>
      <c r="H348" s="192"/>
      <c r="I348" s="193"/>
      <c r="J348" s="194"/>
      <c r="K348" s="192"/>
      <c r="M348" s="13"/>
      <c r="O348" s="53"/>
      <c r="Q348" s="13"/>
      <c r="R348" s="13"/>
      <c r="T348" s="84"/>
      <c r="V348" s="13"/>
      <c r="W348" s="13"/>
      <c r="X348" s="13"/>
      <c r="Z348" s="13"/>
      <c r="AA348" s="13"/>
      <c r="AB348" s="13"/>
    </row>
    <row r="349" spans="1:28" ht="11.25" customHeight="1" x14ac:dyDescent="0.25">
      <c r="B349" s="79"/>
      <c r="C349" s="80"/>
      <c r="E349" s="170"/>
      <c r="F349" s="13"/>
      <c r="G349" s="192"/>
      <c r="H349" s="192"/>
      <c r="I349" s="193"/>
      <c r="J349" s="194"/>
      <c r="K349" s="192"/>
      <c r="M349" s="13"/>
      <c r="O349" s="53"/>
      <c r="Q349" s="13"/>
      <c r="R349" s="13"/>
      <c r="T349" s="84"/>
      <c r="V349" s="13"/>
      <c r="W349" s="13"/>
      <c r="X349" s="13"/>
      <c r="Z349" s="13"/>
      <c r="AA349" s="13"/>
      <c r="AB349" s="13"/>
    </row>
    <row r="350" spans="1:28" x14ac:dyDescent="0.25">
      <c r="A350" s="24" t="s">
        <v>152</v>
      </c>
      <c r="B350" s="153"/>
      <c r="C350" s="1"/>
      <c r="D350" s="87"/>
      <c r="E350" s="162"/>
      <c r="F350" s="242"/>
      <c r="G350" s="171"/>
      <c r="H350" s="171" t="s">
        <v>154</v>
      </c>
      <c r="I350" s="172"/>
      <c r="J350" s="194"/>
      <c r="K350" s="192"/>
      <c r="M350" s="87" t="s">
        <v>156</v>
      </c>
      <c r="O350" s="53"/>
      <c r="Q350" s="13"/>
      <c r="R350" s="13"/>
      <c r="S350" s="80"/>
      <c r="T350" s="84"/>
      <c r="V350" s="13"/>
      <c r="W350" s="13"/>
      <c r="X350" s="13"/>
      <c r="Z350" s="13"/>
      <c r="AA350" s="13"/>
      <c r="AB350" s="13"/>
    </row>
    <row r="351" spans="1:28" x14ac:dyDescent="0.25">
      <c r="A351" s="53" t="s">
        <v>153</v>
      </c>
      <c r="B351" s="152"/>
      <c r="D351" s="86"/>
      <c r="E351" s="170"/>
      <c r="F351" s="80"/>
      <c r="G351" s="196"/>
      <c r="H351" s="192" t="s">
        <v>155</v>
      </c>
      <c r="I351" s="193"/>
      <c r="J351" s="194"/>
      <c r="K351" s="192"/>
      <c r="M351" s="86" t="s">
        <v>157</v>
      </c>
      <c r="O351" s="53"/>
      <c r="Q351" s="13"/>
      <c r="R351" s="13"/>
      <c r="T351" s="84"/>
      <c r="V351" s="13"/>
      <c r="W351" s="13"/>
      <c r="X351" s="13"/>
      <c r="Z351" s="13"/>
      <c r="AA351" s="13"/>
      <c r="AB351" s="13"/>
    </row>
    <row r="352" spans="1:28" x14ac:dyDescent="0.25">
      <c r="B352" s="23"/>
    </row>
    <row r="353" spans="2:2" x14ac:dyDescent="0.25">
      <c r="B353" s="23"/>
    </row>
    <row r="354" spans="2:2" x14ac:dyDescent="0.25">
      <c r="B354" s="23"/>
    </row>
    <row r="355" spans="2:2" x14ac:dyDescent="0.25">
      <c r="B355" s="23"/>
    </row>
    <row r="356" spans="2:2" x14ac:dyDescent="0.25">
      <c r="B356" s="23"/>
    </row>
  </sheetData>
  <mergeCells count="2">
    <mergeCell ref="D7:F7"/>
    <mergeCell ref="J7:K7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Jan</vt:lpstr>
      <vt:lpstr>Feb</vt:lpstr>
      <vt:lpstr>Mar</vt:lpstr>
      <vt:lpstr>Q1</vt:lpstr>
      <vt:lpstr>Feb!Print_Area</vt:lpstr>
      <vt:lpstr>Jan!Print_Area</vt:lpstr>
      <vt:lpstr>Mar!Print_Area</vt:lpstr>
      <vt:lpstr>'Q1'!Print_Area</vt:lpstr>
      <vt:lpstr>Feb!Print_Titles</vt:lpstr>
      <vt:lpstr>Jan!Print_Titles</vt:lpstr>
      <vt:lpstr>Mar!Print_Titles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430-G1</dc:creator>
  <cp:lastModifiedBy>Gemalyn N. Pongtan</cp:lastModifiedBy>
  <cp:lastPrinted>2021-01-29T05:47:50Z</cp:lastPrinted>
  <dcterms:created xsi:type="dcterms:W3CDTF">2019-01-21T22:59:52Z</dcterms:created>
  <dcterms:modified xsi:type="dcterms:W3CDTF">2021-01-29T05:48:10Z</dcterms:modified>
</cp:coreProperties>
</file>